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\Desktop\DIRCOM 2023\ABRIL 2023\"/>
    </mc:Choice>
  </mc:AlternateContent>
  <bookViews>
    <workbookView xWindow="0" yWindow="0" windowWidth="24930" windowHeight="12270"/>
  </bookViews>
  <sheets>
    <sheet name="v1" sheetId="1" r:id="rId1"/>
    <sheet name="G2_EC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0" i="2" l="1"/>
  <c r="F9" i="2"/>
  <c r="F44" i="2"/>
  <c r="H25" i="2"/>
  <c r="H19" i="2"/>
  <c r="F32" i="2"/>
  <c r="F37" i="2"/>
  <c r="H24" i="2"/>
  <c r="H34" i="2"/>
  <c r="F45" i="2"/>
  <c r="H32" i="2"/>
  <c r="F36" i="2"/>
  <c r="F13" i="2"/>
  <c r="H11" i="2"/>
  <c r="F16" i="2"/>
  <c r="H22" i="2"/>
  <c r="F14" i="2"/>
  <c r="H35" i="2"/>
  <c r="F19" i="2"/>
  <c r="H20" i="2"/>
  <c r="H16" i="2"/>
  <c r="F30" i="2"/>
  <c r="F7" i="2"/>
  <c r="H27" i="2"/>
  <c r="H45" i="2"/>
  <c r="F39" i="2"/>
  <c r="F33" i="2"/>
  <c r="H15" i="2"/>
  <c r="F21" i="2"/>
  <c r="F24" i="2"/>
  <c r="H29" i="2"/>
  <c r="H42" i="2"/>
  <c r="F34" i="2"/>
  <c r="H23" i="2"/>
  <c r="F29" i="2"/>
  <c r="H30" i="2"/>
  <c r="H33" i="2"/>
  <c r="H36" i="2"/>
  <c r="H6" i="2"/>
  <c r="F27" i="2"/>
  <c r="H39" i="2"/>
  <c r="H44" i="2"/>
  <c r="H13" i="2"/>
  <c r="H17" i="2"/>
  <c r="H14" i="2"/>
  <c r="F18" i="2"/>
  <c r="F23" i="2"/>
  <c r="H10" i="2"/>
  <c r="H26" i="2"/>
  <c r="F43" i="2"/>
  <c r="F15" i="2"/>
  <c r="H31" i="2"/>
  <c r="F25" i="2"/>
  <c r="F28" i="2"/>
  <c r="F31" i="2"/>
  <c r="H37" i="2"/>
  <c r="H9" i="2"/>
  <c r="F26" i="2"/>
  <c r="F42" i="2"/>
  <c r="H40" i="2"/>
  <c r="H41" i="2"/>
  <c r="F41" i="2"/>
  <c r="H43" i="2"/>
  <c r="H12" i="2"/>
  <c r="F38" i="2"/>
  <c r="H28" i="2"/>
  <c r="F35" i="2"/>
  <c r="H18" i="2"/>
  <c r="F40" i="2"/>
  <c r="F17" i="2"/>
  <c r="H21" i="2"/>
  <c r="H38" i="2"/>
  <c r="F20" i="2"/>
  <c r="C43" i="2" l="1"/>
  <c r="F8" i="2"/>
  <c r="F11" i="2"/>
  <c r="C11" i="2" s="1"/>
  <c r="C16" i="2"/>
  <c r="C38" i="2"/>
  <c r="C14" i="2"/>
  <c r="C22" i="2"/>
  <c r="C25" i="2"/>
  <c r="C33" i="2"/>
  <c r="C41" i="2"/>
  <c r="C30" i="2"/>
  <c r="C17" i="2"/>
  <c r="C28" i="2"/>
  <c r="C36" i="2"/>
  <c r="C44" i="2"/>
  <c r="C10" i="2"/>
  <c r="C6" i="2"/>
  <c r="C20" i="2"/>
  <c r="C23" i="2"/>
  <c r="C31" i="2"/>
  <c r="C39" i="2"/>
  <c r="C27" i="2"/>
  <c r="C35" i="2"/>
  <c r="C19" i="2"/>
  <c r="C9" i="2"/>
  <c r="C12" i="2"/>
  <c r="C15" i="2"/>
  <c r="H7" i="2"/>
  <c r="C7" i="2" s="1"/>
  <c r="H8" i="2"/>
  <c r="C26" i="2"/>
  <c r="C34" i="2"/>
  <c r="C42" i="2"/>
  <c r="C37" i="2"/>
  <c r="C45" i="2"/>
  <c r="C18" i="2"/>
  <c r="C29" i="2"/>
  <c r="C13" i="2"/>
  <c r="C21" i="2"/>
  <c r="C24" i="2"/>
  <c r="C32" i="2"/>
  <c r="C40" i="2"/>
  <c r="B3" i="2"/>
  <c r="C8" i="2" l="1"/>
</calcChain>
</file>

<file path=xl/sharedStrings.xml><?xml version="1.0" encoding="utf-8"?>
<sst xmlns="http://schemas.openxmlformats.org/spreadsheetml/2006/main" count="230" uniqueCount="101">
  <si>
    <t xml:space="preserve">  </t>
  </si>
  <si>
    <t>UNIVERSIDAD TÉCNICA DE MACHALA
DIRECCIÓN DE FORMACIÓN PROFESIONAL
CRONOGRAMA DE ACTIVIDADES DEL PROCESO DE GRADUACIÓN PARA LAS CARRERAS REDISEÑADAS MEDIANTE RÉGIMEN ACADÉMICO 2013 Y 2019
PERIODO ACADÉMICO 2022-2 - PGRD-100423</t>
  </si>
  <si>
    <t>ETAPA</t>
  </si>
  <si>
    <t>ACTIVIDADES</t>
  </si>
  <si>
    <t>RESPONSABLES</t>
  </si>
  <si>
    <t>FECHA
INICIAL</t>
  </si>
  <si>
    <t>FECHA
FINAL</t>
  </si>
  <si>
    <t>DÍAS</t>
  </si>
  <si>
    <t>TIPO DE DÍAS</t>
  </si>
  <si>
    <t>VALIDACIÓN DE REQUISITOS</t>
  </si>
  <si>
    <t>Registrar la fecha de fin de estudios</t>
  </si>
  <si>
    <t>UMMOG</t>
  </si>
  <si>
    <t>HÁBILES</t>
  </si>
  <si>
    <r>
      <rPr>
        <sz val="10"/>
        <color rgb="FF000000"/>
        <rFont val="Arial"/>
      </rPr>
      <t xml:space="preserve">(UMMOG)
- Determinar si el estudiante a perdido el derecho a la gratuidad de la Educación Superior Pública.
(Centro de Educación Continua)
- Validar cumplimiento de lengua extranjera.
</t>
    </r>
    <r>
      <rPr>
        <i/>
        <sz val="10"/>
        <color rgb="FF000000"/>
        <rFont val="Arial"/>
      </rPr>
      <t>Nota: Validar según requisitos establecidos al ingresar a la carrera o regulados por los entes pertinentes mediante resoluciones de Consejo Universitario</t>
    </r>
  </si>
  <si>
    <t>REGISTRO DEL TRABAJO FINAL</t>
  </si>
  <si>
    <t>Registrar el documento del trabajo de integración curricular</t>
  </si>
  <si>
    <t>Estudiantes</t>
  </si>
  <si>
    <t>NATURALES</t>
  </si>
  <si>
    <t>Validar la estructura del documento del trabajo de integración curricular</t>
  </si>
  <si>
    <t>Registrar el documento final del trabajo de integración curricular al repositorio digital institucional</t>
  </si>
  <si>
    <t>Biblioteca</t>
  </si>
  <si>
    <t>DEPURACIÓN DE INFORMACIÓN</t>
  </si>
  <si>
    <t>(UMMOG)
- Registrar y depurar información personal y academica de los estudiantes aptos para graduarse:
  * Datos personales
  * Procesos de reconocimiento u homologación de estudios
(Bibliotecas de las Facultades)
- Registrar la url de los trabajos de integración curricular que se generan en el repositorio digital institucional al SIUTMACH</t>
  </si>
  <si>
    <t>PAGO DE VALORES POR PERDIDA DE GRATUIDAD DEFINITIVA</t>
  </si>
  <si>
    <t>Registrar deudas por parte de los estudiantes a dependencia de la universidad</t>
  </si>
  <si>
    <t>Dependencias</t>
  </si>
  <si>
    <t>Remitir oficio al Decanato con el listado de estudiantes que se van a graduar</t>
  </si>
  <si>
    <t>Remitir oficio a la Unidad de Tesorería con el listado de estudiantes que se van a graduar</t>
  </si>
  <si>
    <t>Decanato</t>
  </si>
  <si>
    <r>
      <rPr>
        <sz val="10"/>
        <color rgb="FF000000"/>
        <rFont val="Arial"/>
      </rPr>
      <t xml:space="preserve">- Pagar los valores correspondiente a los </t>
    </r>
    <r>
      <rPr>
        <b/>
        <i/>
        <sz val="10"/>
        <color rgb="FF000000"/>
        <rFont val="Arial"/>
      </rPr>
      <t>derechos de no adeudar</t>
    </r>
    <r>
      <rPr>
        <sz val="10"/>
        <color rgb="FF000000"/>
        <rFont val="Arial"/>
      </rPr>
      <t xml:space="preserve"> por cada dependencia y laboratorio relacionados con la carrera y el valor correspondiente al </t>
    </r>
    <r>
      <rPr>
        <b/>
        <sz val="10"/>
        <color rgb="FF000000"/>
        <rFont val="Arial"/>
      </rPr>
      <t>derecho a la emisión del titulo</t>
    </r>
    <r>
      <rPr>
        <sz val="10"/>
        <color rgb="FF000000"/>
        <rFont val="Arial"/>
      </rPr>
      <t xml:space="preserve"> en la cuenta de recaudaciones Nro. 1010540883 código 130127 de la Universidad Técnica de Machala
- Enviar los comprobantes de las transacciones al correo departamental de la Unidad de Tesorería (fin.tesoreria@utmachala.edu.ec)</t>
    </r>
  </si>
  <si>
    <t>Estudiantes que han perdido la gratudidad</t>
  </si>
  <si>
    <r>
      <rPr>
        <sz val="10"/>
        <color rgb="FF000000"/>
        <rFont val="Arial"/>
      </rPr>
      <t xml:space="preserve">Verificar el pago y emitir el comprobante único de ingreso a caja por correo institucional a los estudiantes, con copia a la UMMOG.
</t>
    </r>
    <r>
      <rPr>
        <i/>
        <sz val="10"/>
        <color rgb="FF000000"/>
        <rFont val="Arial"/>
      </rPr>
      <t>UMMOG - FCA: (uaca_ummog@utmachala.edu.ec)
UMMOG - FCE: (uace_ummog@utmachala.edu.ec)
UMMOG - FCQS: (uacqs_ummog@utmachala.edu.ec)
UMMOG - FCS: (uacs_ummog@utmachala.edu.ec)
UMMOG - FIC: (uaic_ummog@utmachala.edu.ec)</t>
    </r>
  </si>
  <si>
    <t>Unidad de Tesorería</t>
  </si>
  <si>
    <t>Enviar el comprante unico de ingreso a caja por derechos de no adeudar a las dependencias y laboratorios relacionados a la carrera</t>
  </si>
  <si>
    <r>
      <rPr>
        <sz val="10"/>
        <color rgb="FF000000"/>
        <rFont val="Arial"/>
      </rPr>
      <t xml:space="preserve">Emitir los certificados de no adeudar por correo institucional a los estudiantes, con copia a la UMMOG.
</t>
    </r>
    <r>
      <rPr>
        <i/>
        <sz val="10"/>
        <color rgb="FF000000"/>
        <rFont val="Arial"/>
      </rPr>
      <t xml:space="preserve">
UMMOG - FCA: (uaca_ummog@utmachala.edu.ec)
UMMOG - FCE: (uace_ummog@utmachala.edu.ec)
UMMOG - FCQS: (uacqs_ummog@utmachala.edu.ec)
UMMOG - FCS: (uacs_ummog@utmachala.edu.ec)
UMMOG - FIC: (uaic_ummog@utmachala.edu.ec)
En caso de que los certficados de no adeudar sean firmados manualmente, una vez que se retomen las actividades, las dependencias y laboratorios deben entregar estos documentos fisicamente a las UMMOG, para que forme parte del expediente académico.</t>
    </r>
  </si>
  <si>
    <t>Dependencias y laboratorios</t>
  </si>
  <si>
    <t>GRADUACIÓN Y REGISTRO DE TÍTULOS</t>
  </si>
  <si>
    <t>(Decano, Jefe de UMMOG y Secretario Abogado)
Firmar las actas consolidadas
(Jefe de UMMOG)
Firmar las aptitudes legales</t>
  </si>
  <si>
    <t>(Consejo Directivo)
Graduar a los estudiantes previa aprobación de la aptitud legal
(Decano, Secretario Abogado)
Firmar las actas de graduación
(UMMOG)
Envíar la documentación a Secretaría General para registrar los títulos profesionales</t>
  </si>
  <si>
    <t>Registrar e imprimir los títulos profesionales</t>
  </si>
  <si>
    <t>Secretaría General - Registro de Títulos</t>
  </si>
  <si>
    <t>* PGRD: PROCESO DE GRADUACIÓN REDISEÑO</t>
  </si>
  <si>
    <t>VERSIÓN</t>
  </si>
  <si>
    <t>FECHA</t>
  </si>
  <si>
    <t>CAMBIO</t>
  </si>
  <si>
    <t>UNO</t>
  </si>
  <si>
    <t>UNIVERSIDAD TÉCNICA DE MACHALA
DIRECCIÓN ACADÉMICA
UNIDAD DE GESTIÓN, MEJORAMIENTO, EVALUACIÓN ACADÉMICA Y TITULACIÓN
CRONOGRAMA DE ACTIVIDADES PARA LOS ESTUDIANTES DE EXAMEN COMPLEXIVO QUE NO SE PRESENTARON A LA PARTE TEÓRICA (GRUPO 1) Y
ESTUDIANTES QUE INCUMPLIERON CON LAS DIRECTRICES PARA RENDIR LA PARTE TEÓRICA DEL EXAMEN COMPLEXIVO EN EL PERIODO 2020-1
APROBADAS POR CONSEJO ACADÉMICO MEDIANTE RESOLUCIÓN 130-VR-ACD/2020 (GRUPO 2)
PERIODO ACADÉMICO 2020-1 | PT-200720</t>
  </si>
  <si>
    <t>ESTADO</t>
  </si>
  <si>
    <t>ACTIVIDAD</t>
  </si>
  <si>
    <t>INSCRIPCIÓN, VALIDACIÓN INTERNA DE REQUISITOS Y LEGALIZACIÓN DE MATRÍCULA</t>
  </si>
  <si>
    <t>Inscripción en linea</t>
  </si>
  <si>
    <t>TODOS</t>
  </si>
  <si>
    <r>
      <rPr>
        <b/>
        <sz val="10"/>
        <color rgb="FF000000"/>
        <rFont val="Book Antiqua"/>
      </rPr>
      <t>VALIDACIÓN INTERNA DE REQUISITOS</t>
    </r>
    <r>
      <rPr>
        <sz val="10"/>
        <color rgb="FF000000"/>
        <rFont val="Book Antiqua"/>
      </rPr>
      <t xml:space="preserve">
(UMMOG - Analista de Estadística)
- Ingreso de record académico.
- Validar cumplimiento de plan de estudios.
- Determinar si el estudiante a perdido el derecho a la gratuidad de la Educación Superior Pública.
(Coordinador de Carrera o responsable de prácticas)
Validar cumplimiento de prácticas pre profesionales.
(Centro de Educación Continua)
- Validar cumplimiento de lengua extranjera.
</t>
    </r>
    <r>
      <rPr>
        <i/>
        <sz val="10"/>
        <color rgb="FF000000"/>
        <rFont val="Book Antiqua"/>
      </rPr>
      <t>Nota: Validar según requisitos establecidos al ingresar a la carrera o regulados por los entes pertinentes mediante resoluciones de Consejo Universitario.
La validación realizada por UMMOG debe ejecutarse en un maximo de 8 días laborables a partir de la fecha de inicio de la actividad.</t>
    </r>
  </si>
  <si>
    <t>HÁBIL</t>
  </si>
  <si>
    <t>Legalización de matrícula</t>
  </si>
  <si>
    <t xml:space="preserve">EXAMEN COMPLEXIVO </t>
  </si>
  <si>
    <t>Preparación</t>
  </si>
  <si>
    <t>Revisión de reactivos teóricos y registros de reactivos prácticos</t>
  </si>
  <si>
    <t>Docentes</t>
  </si>
  <si>
    <t>Inducción a los estudiantes acerca de la modalidad de Examen Complexivo</t>
  </si>
  <si>
    <t xml:space="preserve">Coordinación de Carrera
</t>
  </si>
  <si>
    <t>Rendir examen complexivo ordinario - parte teórica</t>
  </si>
  <si>
    <t>Escoger reactivos prácticos - parte práctica - dimensión escrita en la plataforma de titulación.</t>
  </si>
  <si>
    <t>Designación de Tutores y Comités Evaluadores</t>
  </si>
  <si>
    <t>Coordinador de Carrera</t>
  </si>
  <si>
    <t>Envío de oficio a la Comisión Académica adjuntando el reporte de Tutores y Comités Evaluadores</t>
  </si>
  <si>
    <t>Aprobar designación de Tutores y Comités Evaluadores</t>
  </si>
  <si>
    <t>- Comisión Académica
- Consejo Directivo</t>
  </si>
  <si>
    <t>(Estudiante) 
-Desarrollo asistido por el tutor el examen complexivo ordinario - parte práctica - dimensión escrita. 
-Ingreso de título de investigación, resumen, abstract y palabras claves a la plataforma de titulación.
-Elaboración del informe del trabajo de la dimensión escrita en el documento google drive compartido.
(Tutor)
-Ingreso de tutorías a la plataforma de titulación(12 horas).
-Evidenciar avances del trabajo de la modalidad escrita en el documento google drive del estudiante.
-Aprobación de las tutorías y trabajo escrito del estudiante.</t>
  </si>
  <si>
    <t>(Especialista 1)
-Análisis mediante TURNITIN e ingreso de porcentaje de coincidencia.
(Especialista 2)
-Revisión e ingreso de número de citas bibliográficas de papers.
(Especialista 3)
-Revisión y validación del documento.</t>
  </si>
  <si>
    <t>Revisar examen complexivo - parte práctica - dimensión escrita en el documento compartido google drive del estudiante del documento y registro de calificación en la plataforma de titulación.</t>
  </si>
  <si>
    <t>Comité Evaluador</t>
  </si>
  <si>
    <r>
      <rPr>
        <sz val="10"/>
        <color rgb="FF000000"/>
        <rFont val="Book Antiqua"/>
      </rPr>
      <t xml:space="preserve">(Comité Evaluador, Estudiantes y UMMOG)
- Sustentar trabajo de titulación 
(Comité Evaluador)
- Registro de calificación.
</t>
    </r>
    <r>
      <rPr>
        <i/>
        <sz val="10"/>
        <color rgb="FF000000"/>
        <rFont val="Book Antiqua"/>
      </rPr>
      <t>Nota: La sustentación debe realizarse por videoconferencia (Las cámaras deben permanecer encendidas durante la sustentación y debe ser grabada), en esta deben estar presentes los miembros del comite evaluador, el estudiante y un representante de la UMMOG de la Facultad.</t>
    </r>
  </si>
  <si>
    <t>Registro de la sesión de Derecho firmada en la plataforma de titulación</t>
  </si>
  <si>
    <t>TRABAJO DE TITULACIÓN</t>
  </si>
  <si>
    <t>Convocatoria e inducción al proceso de titulación a estudiantes matriculados.</t>
  </si>
  <si>
    <t>Ingreso de temas de investigación y estudiantes tutorizados en la plataforma de titulación</t>
  </si>
  <si>
    <t>Tutores</t>
  </si>
  <si>
    <t>(Estudiantes)
-Desarrollar tema de investigación asistido por el tutor.
-Ingreso de título de investigación, resumen, abstract y palabras claves en la plataforma de titulación.
-Elaboración del informe del trabajo escrito en el documento google drive compartido.
(Tutor)
-Ingreso de tutorías a la plataforma de titulación (48 horas).
-Evidenciar avances del trabajo escrito en el documento google drive del estudiante.
-Aprobación de las tutorías y trabajo escrito del estudiante.</t>
  </si>
  <si>
    <t>Revisar trabajo de titulación - dimensión escrita en el documento compartido de google drive del estudiante del documento y registro de calificación.</t>
  </si>
  <si>
    <t xml:space="preserve">DEPURACIÓN DE INFORMACIÓN						</t>
  </si>
  <si>
    <t>Validación de la estructura del documento con fines de titulación</t>
  </si>
  <si>
    <t>Registro de datos y documento final al repositorio digital institucional</t>
  </si>
  <si>
    <t>Responsables de Biblioteca General y Bibliotecas de las Facultades</t>
  </si>
  <si>
    <t>- Registro de información al SIUTMACH de estudiantes que aprobaron la sustentación
- Registro de la url de trabajos de titulación que se encuentran en el repositorio digital institucional al SIUTMACH</t>
  </si>
  <si>
    <t>UGMEAT</t>
  </si>
  <si>
    <t>- Depuración de datos de los estudiantes en el SIUTMACH
- Revisión de procesos de reconocimiento u homologación de estudios existentes</t>
  </si>
  <si>
    <t>Validación de no adeudar</t>
  </si>
  <si>
    <t>Envío de oficio al Decanato con el listado de estudiantes que se van a graduar</t>
  </si>
  <si>
    <t>Envío de oficio al Departamento de Tesorería con el listado de estudiantes que se van a graduar</t>
  </si>
  <si>
    <r>
      <rPr>
        <sz val="10"/>
        <color rgb="FF000000"/>
        <rFont val="&quot;Book Antiqua&quot;, Arial"/>
      </rPr>
      <t xml:space="preserve">- Pago del valor correspondiente a los </t>
    </r>
    <r>
      <rPr>
        <b/>
        <i/>
        <sz val="10"/>
        <color rgb="FF000000"/>
        <rFont val="&quot;Book Antiqua&quot;, Arial"/>
      </rPr>
      <t>derechos de no adeudar</t>
    </r>
    <r>
      <rPr>
        <sz val="10"/>
        <color rgb="FF000000"/>
        <rFont val="&quot;Book Antiqua&quot;, Arial"/>
      </rPr>
      <t xml:space="preserve"> por cada dependencia y laboratorio relacionados con la carrera
- Pago del valor correspondiente al </t>
    </r>
    <r>
      <rPr>
        <b/>
        <sz val="10"/>
        <color rgb="FF000000"/>
        <rFont val="&quot;Book Antiqua&quot;, Arial"/>
      </rPr>
      <t>derecho a la emisión del titulo</t>
    </r>
    <r>
      <rPr>
        <sz val="10"/>
        <color rgb="FF000000"/>
        <rFont val="&quot;Book Antiqua&quot;, Arial"/>
      </rPr>
      <t xml:space="preserve">
- Envío de los comprobantes de las transacciones al correo departamental de la Unidad de Tesorería
</t>
    </r>
    <r>
      <rPr>
        <i/>
        <sz val="10"/>
        <color rgb="FF000000"/>
        <rFont val="&quot;Book Antiqua&quot;, Arial"/>
      </rPr>
      <t>Nota: Se deben realizar el pago a la cuenta de recaudaciones Nro. 1010540883 código 130127 (cuenta de recaudación) de la Universidad Técnica de Machala
Unidad de Tesorería: (fin.tesoreria@utmachala.edu.ec)</t>
    </r>
  </si>
  <si>
    <r>
      <rPr>
        <sz val="10"/>
        <color rgb="FF000000"/>
        <rFont val="&quot;Book Antiqua&quot;"/>
      </rPr>
      <t xml:space="preserve">Verificación del pago y emisión del comprobante único de ingreso a caja por correo institucional a los estudiantes, con copia a la UMMOG.
</t>
    </r>
    <r>
      <rPr>
        <i/>
        <sz val="10"/>
        <color rgb="FF000000"/>
        <rFont val="&quot;Book Antiqua&quot;"/>
      </rPr>
      <t>Nota:
UMMOG - FCA: (uaca_ummog@utmachala.edu.ec)
UMMOG - FCE: (uace_ummog@utmachala.edu.ec)
UMMOG - FCQS: (uacqs_ummog@utmachala.edu.ec)
UMMOG - FCS: (uacs_ummog@utmachala.edu.ec)
UMMOG - FIC: (uaic_ummog@utmachala.edu.ec)</t>
    </r>
  </si>
  <si>
    <t>Envio del comprante unico de ingreso a caja por derechos de no adeudar a las dependencias y laboratorios relacionados a la carrera</t>
  </si>
  <si>
    <r>
      <rPr>
        <sz val="10"/>
        <color rgb="FF000000"/>
        <rFont val="&quot;Book Antiqua&quot;"/>
      </rPr>
      <t xml:space="preserve">Emisión de los certificados de no adeudar por correo institucional a los estudiantes, con copia a la UMMOG.
</t>
    </r>
    <r>
      <rPr>
        <i/>
        <sz val="10"/>
        <color rgb="FF000000"/>
        <rFont val="&quot;Book Antiqua&quot;"/>
      </rPr>
      <t>Nota:
UMMOG - FCA: (uaca_ummog@utmachala.edu.ec)
UMMOG - FCE: (uace_ummog@utmachala.edu.ec)
UMMOG - FCQS: (uacqs_ummog@utmachala.edu.ec)
UMMOG - FCS: (uacs_ummog@utmachala.edu.ec)
UMMOG - FIC: (uaic_ummog@utmachala.edu.ec)
En caso de que los certficados de no adeudar sean firmados manualmente, una vez que se retomen las actividades, las dependencias y laboratorios deben entregar estos documentos fisicamente a las UMMOG, para que forme parte del expediente académico.</t>
    </r>
  </si>
  <si>
    <t>(Jefe de UMMOG)
Firma de la aptitud legal
(Decano, Secretario Abogado)
Firma de las actas de graduación
(Decano, Jefe de UMMOG y Secretario Abogado)
Firma de las actas consolidadas</t>
  </si>
  <si>
    <t>(Consejo Directivo)
Graduación previa aprobación de la aptitud legal
(UMMOG)
Envío de documentación para refrendación de títulos a Secretaria General</t>
  </si>
  <si>
    <t>Registro e impresión de títulos</t>
  </si>
  <si>
    <t>RESPONSABLE</t>
  </si>
  <si>
    <t>Original</t>
  </si>
  <si>
    <t>- Dirección Académica
- UGMEAT
- UMMOG</t>
  </si>
  <si>
    <t xml:space="preserve">
Redactado por Jorge Benites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</si>
</sst>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&quot;, &quot;d&quot;/&quot;mm&quot;/&quot;yyyy"/>
    <numFmt numFmtId="165" formatCode="yyyy\-mm\-dd"/>
  </numFmts>
  <fonts count="17">
    <font>
      <sz val="10"/>
      <color rgb="FF000000"/>
      <name val="Calibri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name val="Calibri"/>
    </font>
    <font>
      <b/>
      <sz val="6"/>
      <color rgb="FF000000"/>
      <name val="Arial"/>
    </font>
    <font>
      <b/>
      <sz val="10"/>
      <color rgb="FF000000"/>
      <name val="Book Antiqua"/>
    </font>
    <font>
      <sz val="25"/>
      <color rgb="FF000000"/>
      <name val="Book Antiqua"/>
    </font>
    <font>
      <sz val="10"/>
      <color rgb="FF000000"/>
      <name val="Book Antiqua"/>
    </font>
    <font>
      <i/>
      <sz val="10"/>
      <color rgb="FF000000"/>
      <name val="Arial"/>
    </font>
    <font>
      <b/>
      <i/>
      <sz val="10"/>
      <color rgb="FF000000"/>
      <name val="Arial"/>
    </font>
    <font>
      <i/>
      <sz val="10"/>
      <color rgb="FF000000"/>
      <name val="Book Antiqua"/>
    </font>
    <font>
      <sz val="10"/>
      <color rgb="FF000000"/>
      <name val="&quot;Book Antiqua&quot;, Arial"/>
    </font>
    <font>
      <b/>
      <i/>
      <sz val="10"/>
      <color rgb="FF000000"/>
      <name val="&quot;Book Antiqua&quot;, Arial"/>
    </font>
    <font>
      <b/>
      <sz val="10"/>
      <color rgb="FF000000"/>
      <name val="&quot;Book Antiqua&quot;, Arial"/>
    </font>
    <font>
      <i/>
      <sz val="10"/>
      <color rgb="FF000000"/>
      <name val="&quot;Book Antiqua&quot;, Arial"/>
    </font>
    <font>
      <sz val="10"/>
      <color rgb="FF000000"/>
      <name val="&quot;Book Antiqua&quot;"/>
    </font>
    <font>
      <i/>
      <sz val="10"/>
      <color rgb="FF000000"/>
      <name val="&quot;Book Antiqua&quot;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9"/>
        <bgColor theme="9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2" fillId="0" borderId="8" xfId="0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wrapText="1"/>
    </xf>
    <xf numFmtId="164" fontId="2" fillId="3" borderId="18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4" fontId="7" fillId="3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5" borderId="14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164" fontId="7" fillId="7" borderId="14" xfId="0" applyNumberFormat="1" applyFont="1" applyFill="1" applyBorder="1" applyAlignment="1">
      <alignment horizontal="center" vertical="center"/>
    </xf>
    <xf numFmtId="164" fontId="7" fillId="8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9" borderId="14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90"/>
    </xf>
    <xf numFmtId="0" fontId="7" fillId="0" borderId="27" xfId="0" applyFont="1" applyBorder="1" applyAlignment="1">
      <alignment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2" borderId="2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/>
    <xf numFmtId="0" fontId="2" fillId="0" borderId="17" xfId="0" applyFont="1" applyBorder="1" applyAlignment="1">
      <alignment horizontal="left" vertical="center"/>
    </xf>
    <xf numFmtId="0" fontId="3" fillId="0" borderId="25" xfId="0" applyFont="1" applyBorder="1" applyAlignment="1"/>
    <xf numFmtId="0" fontId="2" fillId="0" borderId="28" xfId="0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3" fillId="0" borderId="12" xfId="0" applyFont="1" applyBorder="1" applyAlignment="1"/>
    <xf numFmtId="0" fontId="1" fillId="0" borderId="16" xfId="0" applyFont="1" applyBorder="1" applyAlignment="1">
      <alignment horizontal="center" vertical="center" textRotation="90" wrapText="1"/>
    </xf>
    <xf numFmtId="0" fontId="3" fillId="0" borderId="7" xfId="0" applyFont="1" applyBorder="1" applyAlignment="1"/>
    <xf numFmtId="0" fontId="3" fillId="0" borderId="19" xfId="0" applyFont="1" applyBorder="1" applyAlignment="1"/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/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textRotation="90" wrapText="1"/>
    </xf>
    <xf numFmtId="0" fontId="3" fillId="0" borderId="29" xfId="0" applyFont="1" applyBorder="1" applyAlignment="1"/>
    <xf numFmtId="0" fontId="3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66675</xdr:rowOff>
    </xdr:from>
    <xdr:ext cx="962025" cy="9620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99"/>
  <sheetViews>
    <sheetView tabSelected="1" zoomScaleNormal="100" workbookViewId="0">
      <selection activeCell="F4" sqref="F4"/>
    </sheetView>
  </sheetViews>
  <sheetFormatPr baseColWidth="10" defaultColWidth="14.42578125" defaultRowHeight="15" customHeight="1"/>
  <cols>
    <col min="1" max="1" width="3" customWidth="1"/>
    <col min="2" max="2" width="10.28515625" customWidth="1"/>
    <col min="3" max="3" width="52.85546875" customWidth="1"/>
    <col min="4" max="4" width="21.28515625" customWidth="1"/>
    <col min="5" max="6" width="20.42578125" customWidth="1"/>
    <col min="7" max="7" width="6" customWidth="1"/>
    <col min="8" max="8" width="15.7109375" customWidth="1"/>
    <col min="9" max="9" width="3" customWidth="1"/>
  </cols>
  <sheetData>
    <row r="1" spans="1:9" ht="72.75" customHeight="1">
      <c r="A1" s="1" t="s">
        <v>0</v>
      </c>
      <c r="B1" s="71" t="s">
        <v>1</v>
      </c>
      <c r="C1" s="70"/>
      <c r="D1" s="70"/>
      <c r="E1" s="70"/>
      <c r="F1" s="70"/>
      <c r="G1" s="70"/>
      <c r="H1" s="70"/>
      <c r="I1" s="1"/>
    </row>
    <row r="2" spans="1:9" ht="9.7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2.75">
      <c r="A3" s="1"/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1"/>
    </row>
    <row r="4" spans="1:9" ht="12.75">
      <c r="A4" s="8"/>
      <c r="B4" s="72" t="s">
        <v>9</v>
      </c>
      <c r="C4" s="61" t="s">
        <v>10</v>
      </c>
      <c r="D4" s="9" t="s">
        <v>11</v>
      </c>
      <c r="E4" s="10">
        <v>45026</v>
      </c>
      <c r="F4" s="11">
        <v>45043</v>
      </c>
      <c r="G4" s="12">
        <v>14</v>
      </c>
      <c r="H4" s="13" t="s">
        <v>12</v>
      </c>
      <c r="I4" s="1"/>
    </row>
    <row r="5" spans="1:9" ht="127.5">
      <c r="A5" s="8"/>
      <c r="B5" s="73"/>
      <c r="C5" s="62" t="s">
        <v>13</v>
      </c>
      <c r="D5" s="14"/>
      <c r="E5" s="63">
        <v>45044</v>
      </c>
      <c r="F5" s="15">
        <v>45051</v>
      </c>
      <c r="G5" s="16">
        <v>5</v>
      </c>
      <c r="H5" s="17" t="s">
        <v>12</v>
      </c>
      <c r="I5" s="1"/>
    </row>
    <row r="6" spans="1:9" ht="21.75" customHeight="1">
      <c r="A6" s="8"/>
      <c r="B6" s="74" t="s">
        <v>14</v>
      </c>
      <c r="C6" s="19" t="s">
        <v>15</v>
      </c>
      <c r="D6" s="14" t="s">
        <v>16</v>
      </c>
      <c r="E6" s="20">
        <v>45044</v>
      </c>
      <c r="F6" s="15">
        <v>45051</v>
      </c>
      <c r="G6" s="16">
        <v>8</v>
      </c>
      <c r="H6" s="17" t="s">
        <v>17</v>
      </c>
      <c r="I6" s="1"/>
    </row>
    <row r="7" spans="1:9" ht="35.25" customHeight="1">
      <c r="A7" s="8"/>
      <c r="B7" s="75"/>
      <c r="C7" s="19" t="s">
        <v>18</v>
      </c>
      <c r="D7" s="14" t="s">
        <v>11</v>
      </c>
      <c r="E7" s="63">
        <v>45048</v>
      </c>
      <c r="F7" s="15">
        <v>45056</v>
      </c>
      <c r="G7" s="16">
        <v>7</v>
      </c>
      <c r="H7" s="17" t="s">
        <v>12</v>
      </c>
      <c r="I7" s="1"/>
    </row>
    <row r="8" spans="1:9" ht="41.25" customHeight="1">
      <c r="A8" s="8"/>
      <c r="B8" s="75"/>
      <c r="C8" s="19" t="s">
        <v>19</v>
      </c>
      <c r="D8" s="14" t="s">
        <v>20</v>
      </c>
      <c r="E8" s="21">
        <v>45057</v>
      </c>
      <c r="F8" s="15">
        <v>45058</v>
      </c>
      <c r="G8" s="16">
        <v>2</v>
      </c>
      <c r="H8" s="17" t="s">
        <v>12</v>
      </c>
      <c r="I8" s="1"/>
    </row>
    <row r="9" spans="1:9" ht="114.75">
      <c r="A9" s="8"/>
      <c r="B9" s="18" t="s">
        <v>21</v>
      </c>
      <c r="C9" s="19" t="s">
        <v>22</v>
      </c>
      <c r="D9" s="14"/>
      <c r="E9" s="63">
        <v>45061</v>
      </c>
      <c r="F9" s="15">
        <v>45065</v>
      </c>
      <c r="G9" s="16">
        <v>5</v>
      </c>
      <c r="H9" s="17" t="s">
        <v>12</v>
      </c>
      <c r="I9" s="1"/>
    </row>
    <row r="10" spans="1:9" ht="25.5">
      <c r="A10" s="8"/>
      <c r="B10" s="74" t="s">
        <v>23</v>
      </c>
      <c r="C10" s="22" t="s">
        <v>24</v>
      </c>
      <c r="D10" s="14" t="s">
        <v>25</v>
      </c>
      <c r="E10" s="21">
        <v>45057</v>
      </c>
      <c r="F10" s="15">
        <v>45065</v>
      </c>
      <c r="G10" s="16">
        <v>7</v>
      </c>
      <c r="H10" s="17" t="s">
        <v>12</v>
      </c>
      <c r="I10" s="1"/>
    </row>
    <row r="11" spans="1:9" ht="25.5">
      <c r="A11" s="8"/>
      <c r="B11" s="75"/>
      <c r="C11" s="19" t="s">
        <v>26</v>
      </c>
      <c r="D11" s="14" t="s">
        <v>11</v>
      </c>
      <c r="E11" s="63">
        <v>45068</v>
      </c>
      <c r="F11" s="15">
        <v>45070</v>
      </c>
      <c r="G11" s="16">
        <v>3</v>
      </c>
      <c r="H11" s="17" t="s">
        <v>12</v>
      </c>
      <c r="I11" s="1"/>
    </row>
    <row r="12" spans="1:9" ht="25.5">
      <c r="A12" s="8"/>
      <c r="B12" s="75"/>
      <c r="C12" s="19" t="s">
        <v>27</v>
      </c>
      <c r="D12" s="14" t="s">
        <v>28</v>
      </c>
      <c r="E12" s="63">
        <v>45071</v>
      </c>
      <c r="F12" s="15">
        <v>45071</v>
      </c>
      <c r="G12" s="16">
        <v>1</v>
      </c>
      <c r="H12" s="17" t="s">
        <v>12</v>
      </c>
      <c r="I12" s="1"/>
    </row>
    <row r="13" spans="1:9" ht="150.75" customHeight="1">
      <c r="A13" s="8"/>
      <c r="B13" s="75"/>
      <c r="C13" s="19" t="s">
        <v>29</v>
      </c>
      <c r="D13" s="14" t="s">
        <v>30</v>
      </c>
      <c r="E13" s="63">
        <v>45075</v>
      </c>
      <c r="F13" s="15">
        <v>45077</v>
      </c>
      <c r="G13" s="16">
        <v>3</v>
      </c>
      <c r="H13" s="17" t="s">
        <v>12</v>
      </c>
      <c r="I13" s="1"/>
    </row>
    <row r="14" spans="1:9" ht="140.25" customHeight="1">
      <c r="A14" s="8"/>
      <c r="B14" s="75"/>
      <c r="C14" s="19" t="s">
        <v>31</v>
      </c>
      <c r="D14" s="14" t="s">
        <v>32</v>
      </c>
      <c r="E14" s="63">
        <v>45075</v>
      </c>
      <c r="F14" s="15">
        <v>45078</v>
      </c>
      <c r="G14" s="16">
        <v>4</v>
      </c>
      <c r="H14" s="17" t="s">
        <v>12</v>
      </c>
      <c r="I14" s="1"/>
    </row>
    <row r="15" spans="1:9" ht="66" customHeight="1">
      <c r="A15" s="8"/>
      <c r="B15" s="75"/>
      <c r="C15" s="19" t="s">
        <v>33</v>
      </c>
      <c r="D15" s="14" t="s">
        <v>30</v>
      </c>
      <c r="E15" s="63">
        <v>45076</v>
      </c>
      <c r="F15" s="15">
        <v>45079</v>
      </c>
      <c r="G15" s="16">
        <v>4</v>
      </c>
      <c r="H15" s="17" t="s">
        <v>12</v>
      </c>
      <c r="I15" s="1"/>
    </row>
    <row r="16" spans="1:9" ht="111" customHeight="1">
      <c r="A16" s="8"/>
      <c r="B16" s="73"/>
      <c r="C16" s="19" t="s">
        <v>34</v>
      </c>
      <c r="D16" s="14" t="s">
        <v>35</v>
      </c>
      <c r="E16" s="63">
        <v>45077</v>
      </c>
      <c r="F16" s="15">
        <v>45082</v>
      </c>
      <c r="G16" s="16">
        <v>4</v>
      </c>
      <c r="H16" s="17" t="s">
        <v>12</v>
      </c>
      <c r="I16" s="1"/>
    </row>
    <row r="17" spans="1:9" ht="93" customHeight="1">
      <c r="A17" s="8"/>
      <c r="B17" s="74" t="s">
        <v>36</v>
      </c>
      <c r="C17" s="22" t="s">
        <v>37</v>
      </c>
      <c r="D17" s="14"/>
      <c r="E17" s="63">
        <v>45083</v>
      </c>
      <c r="F17" s="15">
        <v>45084</v>
      </c>
      <c r="G17" s="16">
        <v>2</v>
      </c>
      <c r="H17" s="17" t="s">
        <v>12</v>
      </c>
      <c r="I17" s="1"/>
    </row>
    <row r="18" spans="1:9" ht="132.75" customHeight="1">
      <c r="A18" s="8"/>
      <c r="B18" s="75"/>
      <c r="C18" s="19" t="s">
        <v>38</v>
      </c>
      <c r="D18" s="14"/>
      <c r="E18" s="63">
        <v>45085</v>
      </c>
      <c r="F18" s="15">
        <v>45086</v>
      </c>
      <c r="G18" s="16">
        <v>2</v>
      </c>
      <c r="H18" s="17" t="s">
        <v>12</v>
      </c>
      <c r="I18" s="1"/>
    </row>
    <row r="19" spans="1:9" ht="25.5">
      <c r="A19" s="8"/>
      <c r="B19" s="76"/>
      <c r="C19" s="23" t="s">
        <v>39</v>
      </c>
      <c r="D19" s="24" t="s">
        <v>40</v>
      </c>
      <c r="E19" s="25">
        <v>45089</v>
      </c>
      <c r="F19" s="26">
        <f>(E19+45)-1</f>
        <v>45133</v>
      </c>
      <c r="G19" s="27">
        <v>45</v>
      </c>
      <c r="H19" s="28" t="s">
        <v>17</v>
      </c>
      <c r="I19" s="1"/>
    </row>
    <row r="20" spans="1:9" ht="17.25" customHeight="1">
      <c r="A20" s="8"/>
      <c r="B20" s="77" t="s">
        <v>41</v>
      </c>
      <c r="C20" s="68"/>
      <c r="D20" s="68"/>
      <c r="E20" s="68"/>
      <c r="F20" s="68"/>
      <c r="G20" s="68"/>
      <c r="H20" s="78"/>
      <c r="I20" s="1"/>
    </row>
    <row r="21" spans="1:9" ht="22.5" customHeight="1">
      <c r="A21" s="29"/>
      <c r="B21" s="30" t="s">
        <v>42</v>
      </c>
      <c r="C21" s="31" t="s">
        <v>43</v>
      </c>
      <c r="D21" s="65" t="s">
        <v>44</v>
      </c>
      <c r="E21" s="66"/>
      <c r="F21" s="69"/>
      <c r="G21" s="70"/>
      <c r="H21" s="70"/>
      <c r="I21" s="29"/>
    </row>
    <row r="22" spans="1:9" ht="15.75" customHeight="1">
      <c r="A22" s="29"/>
      <c r="B22" s="32" t="s">
        <v>45</v>
      </c>
      <c r="C22" s="33">
        <v>44995</v>
      </c>
      <c r="D22" s="67"/>
      <c r="E22" s="68"/>
      <c r="F22" s="69"/>
      <c r="G22" s="70"/>
      <c r="H22" s="70"/>
      <c r="I22" s="29"/>
    </row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D21:E21"/>
    <mergeCell ref="D22:E22"/>
    <mergeCell ref="F22:H22"/>
    <mergeCell ref="B1:H1"/>
    <mergeCell ref="B4:B5"/>
    <mergeCell ref="B6:B8"/>
    <mergeCell ref="B10:B16"/>
    <mergeCell ref="B17:B19"/>
    <mergeCell ref="B20:H20"/>
    <mergeCell ref="F21:H21"/>
  </mergeCells>
  <dataValidations count="1">
    <dataValidation type="list" allowBlank="1" showErrorMessage="1" sqref="H4:H19">
      <formula1>"HÁBILES,NATURALES"</formula1>
    </dataValidation>
  </dataValidations>
  <printOptions horizontalCentered="1"/>
  <pageMargins left="0.7" right="0.7" top="0.75" bottom="0.75" header="0" footer="0"/>
  <pageSetup paperSize="9"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000"/>
  <sheetViews>
    <sheetView workbookViewId="0"/>
  </sheetViews>
  <sheetFormatPr baseColWidth="10" defaultColWidth="14.42578125" defaultRowHeight="15" customHeight="1"/>
  <cols>
    <col min="1" max="1" width="3" customWidth="1"/>
    <col min="2" max="2" width="8.28515625" customWidth="1"/>
    <col min="3" max="3" width="9" customWidth="1"/>
    <col min="4" max="4" width="52.85546875" customWidth="1"/>
    <col min="5" max="8" width="20.42578125" customWidth="1"/>
    <col min="9" max="9" width="6" customWidth="1"/>
    <col min="10" max="10" width="20.42578125" customWidth="1"/>
    <col min="11" max="11" width="3" customWidth="1"/>
  </cols>
  <sheetData>
    <row r="1" spans="1:11" ht="5.25" customHeight="1">
      <c r="A1" s="34" t="s">
        <v>0</v>
      </c>
      <c r="B1" s="81" t="s">
        <v>46</v>
      </c>
      <c r="C1" s="70"/>
      <c r="D1" s="70"/>
      <c r="E1" s="70"/>
      <c r="F1" s="70"/>
      <c r="G1" s="70"/>
      <c r="H1" s="70"/>
      <c r="I1" s="70"/>
      <c r="J1" s="70"/>
      <c r="K1" s="34"/>
    </row>
    <row r="2" spans="1:11" ht="15" customHeight="1">
      <c r="A2" s="35"/>
      <c r="B2" s="35"/>
      <c r="C2" s="35"/>
      <c r="D2" s="35"/>
      <c r="E2" s="35"/>
      <c r="F2" s="35"/>
      <c r="G2" s="34"/>
      <c r="H2" s="34"/>
      <c r="I2" s="35"/>
      <c r="J2" s="35"/>
      <c r="K2" s="34"/>
    </row>
    <row r="3" spans="1:11" ht="15.75" hidden="1" customHeight="1">
      <c r="A3" s="35"/>
      <c r="B3" s="82" t="e">
        <f ca="1">CONCATENATE("FECHA DE INICIO DEL PROCESO: ",TEXT(F6,"ddd, dd/mm/yyyy"),CHAR(10),"FECHA DE FIN DEL PROCESO: ",TEXT(H45,"ddd, dd/mm/yyyy"),CHAR(10),"DURACIÓN DEL PROCESO: ",TEXT(INT(DATEDIF(F6,H45,"D")/30),"##")," meses y ",TEXT(DATEDIF(F6,H45,"D")-INT(DATEDIF(F6,H45,"D")/30)*30,"###")," días")</f>
        <v>#VALUE!</v>
      </c>
      <c r="C3" s="70"/>
      <c r="D3" s="70"/>
      <c r="E3" s="35"/>
      <c r="F3" s="35"/>
      <c r="G3" s="35"/>
      <c r="H3" s="35"/>
      <c r="I3" s="35"/>
      <c r="J3" s="35"/>
      <c r="K3" s="34"/>
    </row>
    <row r="4" spans="1:11" ht="16.5" hidden="1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.5" customHeight="1">
      <c r="A5" s="34"/>
      <c r="B5" s="36" t="s">
        <v>2</v>
      </c>
      <c r="C5" s="36" t="s">
        <v>47</v>
      </c>
      <c r="D5" s="36" t="s">
        <v>48</v>
      </c>
      <c r="E5" s="36" t="s">
        <v>4</v>
      </c>
      <c r="F5" s="36" t="s">
        <v>5</v>
      </c>
      <c r="G5" s="37" t="s">
        <v>8</v>
      </c>
      <c r="H5" s="36" t="s">
        <v>6</v>
      </c>
      <c r="I5" s="36" t="s">
        <v>7</v>
      </c>
      <c r="J5" s="36" t="s">
        <v>8</v>
      </c>
      <c r="K5" s="34"/>
    </row>
    <row r="6" spans="1:11" ht="29.25" hidden="1" customHeight="1">
      <c r="A6" s="38"/>
      <c r="B6" s="83" t="s">
        <v>49</v>
      </c>
      <c r="C6" s="39" t="str">
        <f t="shared" ref="C6:C45" ca="1" si="0">IF(AND(TODAY()&gt;=F6,TODAY()&lt;=H6),"➜",IF(TODAY()&gt;=H6,"✓",""))</f>
        <v>✓</v>
      </c>
      <c r="D6" s="40" t="s">
        <v>50</v>
      </c>
      <c r="E6" s="41" t="s">
        <v>16</v>
      </c>
      <c r="F6" s="42">
        <v>44032</v>
      </c>
      <c r="G6" s="43"/>
      <c r="H6" s="44">
        <f ca="1">IFERROR(__xludf.DUMMYFUNCTION("IF(J6=""HÁBIL"",WORKDAY.INTL(F6,I6-1,""0000011"",IMPORTRANGE(""11zI9PD_4zH2XHK3LCfxspZVBzKiJJq8b-tPN6GFWayc"", ""feriados!C2:C"")),F6+I6-1)"),44038)</f>
        <v>44038</v>
      </c>
      <c r="I6" s="43">
        <v>7</v>
      </c>
      <c r="J6" s="43" t="s">
        <v>51</v>
      </c>
      <c r="K6" s="34"/>
    </row>
    <row r="7" spans="1:11" ht="29.25" hidden="1" customHeight="1">
      <c r="A7" s="38"/>
      <c r="B7" s="84"/>
      <c r="C7" s="39" t="e">
        <f t="shared" ca="1" si="0"/>
        <v>#VALUE!</v>
      </c>
      <c r="D7" s="45" t="s">
        <v>52</v>
      </c>
      <c r="E7" s="41"/>
      <c r="F7" s="46" t="str">
        <f ca="1">IFERROR(__xludf.DUMMYFUNCTION("IF(G7=""HÁBIL"",WORKDAY.INTL(H6,1,""0000011"",IMPORTRANGE(""11zI9PD_4zH2XHK3LCfxspZVBzKiJJq8b-tPN6GFWayc"", ""feriados!C2:C"")),H6+1)"),"#REF!")</f>
        <v>#REF!</v>
      </c>
      <c r="G7" s="43" t="s">
        <v>53</v>
      </c>
      <c r="H7" s="47" t="e">
        <f ca="1">IF(H20&gt;H30,H20-5,H30-5)</f>
        <v>#VALUE!</v>
      </c>
      <c r="I7" s="43"/>
      <c r="J7" s="43"/>
      <c r="K7" s="34"/>
    </row>
    <row r="8" spans="1:11" ht="29.25" hidden="1" customHeight="1">
      <c r="A8" s="38"/>
      <c r="B8" s="85"/>
      <c r="C8" s="39" t="str">
        <f t="shared" ca="1" si="0"/>
        <v/>
      </c>
      <c r="D8" s="45" t="s">
        <v>54</v>
      </c>
      <c r="E8" s="41" t="s">
        <v>11</v>
      </c>
      <c r="F8" s="46" t="str">
        <f ca="1">F7</f>
        <v>#REF!</v>
      </c>
      <c r="G8" s="43"/>
      <c r="H8" s="47" t="str">
        <f ca="1">IF(H20&gt;H30,H20,H30)</f>
        <v>#REF!</v>
      </c>
      <c r="I8" s="43"/>
      <c r="J8" s="43"/>
      <c r="K8" s="34"/>
    </row>
    <row r="9" spans="1:11" ht="1.5" hidden="1" customHeight="1">
      <c r="A9" s="38"/>
      <c r="B9" s="83" t="s">
        <v>55</v>
      </c>
      <c r="C9" s="39" t="str">
        <f t="shared" ca="1" si="0"/>
        <v>✓</v>
      </c>
      <c r="D9" s="41" t="s">
        <v>56</v>
      </c>
      <c r="E9" s="41" t="s">
        <v>16</v>
      </c>
      <c r="F9" s="42">
        <f>F6</f>
        <v>44032</v>
      </c>
      <c r="G9" s="43"/>
      <c r="H9" s="48">
        <f ca="1">IFERROR(__xludf.DUMMYFUNCTION("IF(J9=""HÁBIL"",WORKDAY.INTL(F9,I9-1,""0000011"",IMPORTRANGE(""11zI9PD_4zH2XHK3LCfxspZVBzKiJJq8b-tPN6GFWayc"", ""feriados!C2:C"")),F9+I9-1)"),44086)</f>
        <v>44086</v>
      </c>
      <c r="I9" s="43">
        <v>55</v>
      </c>
      <c r="J9" s="43" t="s">
        <v>51</v>
      </c>
      <c r="K9" s="34"/>
    </row>
    <row r="10" spans="1:11" ht="1.5" hidden="1" customHeight="1">
      <c r="A10" s="38"/>
      <c r="B10" s="84"/>
      <c r="C10" s="39" t="str">
        <f t="shared" ca="1" si="0"/>
        <v>➜</v>
      </c>
      <c r="D10" s="41" t="s">
        <v>57</v>
      </c>
      <c r="E10" s="41" t="s">
        <v>58</v>
      </c>
      <c r="F10" s="42">
        <f t="shared" ref="F10:F11" si="1">F6</f>
        <v>44032</v>
      </c>
      <c r="G10" s="43"/>
      <c r="H10" s="44" t="str">
        <f ca="1">IFERROR(__xludf.DUMMYFUNCTION("IF(J10=""HÁBIL"",WORKDAY.INTL(F10,I10-1,""0000011"",IMPORTRANGE(""11zI9PD_4zH2XHK3LCfxspZVBzKiJJq8b-tPN6GFWayc"", ""feriados!C2:C"")),F10+I10-1)"),"#REF!")</f>
        <v>#REF!</v>
      </c>
      <c r="I10" s="43">
        <v>25</v>
      </c>
      <c r="J10" s="43" t="s">
        <v>53</v>
      </c>
      <c r="K10" s="34"/>
    </row>
    <row r="11" spans="1:11" ht="1.5" hidden="1" customHeight="1">
      <c r="A11" s="38"/>
      <c r="B11" s="84"/>
      <c r="C11" s="39" t="str">
        <f t="shared" ca="1" si="0"/>
        <v/>
      </c>
      <c r="D11" s="41" t="s">
        <v>59</v>
      </c>
      <c r="E11" s="41" t="s">
        <v>60</v>
      </c>
      <c r="F11" s="46" t="str">
        <f t="shared" ca="1" si="1"/>
        <v>#REF!</v>
      </c>
      <c r="G11" s="43"/>
      <c r="H11" s="44" t="str">
        <f ca="1">IFERROR(__xludf.DUMMYFUNCTION("IF(J11=""HÁBIL"",WORKDAY.INTL(F11,I11-1,""0000011"",IMPORTRANGE(""11zI9PD_4zH2XHK3LCfxspZVBzKiJJq8b-tPN6GFWayc"", ""feriados!C2:C"")),F11+I11-1)"),"#REF!")</f>
        <v>#REF!</v>
      </c>
      <c r="I11" s="43">
        <v>15</v>
      </c>
      <c r="J11" s="43" t="s">
        <v>53</v>
      </c>
      <c r="K11" s="34"/>
    </row>
    <row r="12" spans="1:11" ht="29.25" customHeight="1">
      <c r="A12" s="38"/>
      <c r="B12" s="84"/>
      <c r="C12" s="39" t="str">
        <f t="shared" ca="1" si="0"/>
        <v>➜</v>
      </c>
      <c r="D12" s="41" t="s">
        <v>61</v>
      </c>
      <c r="E12" s="41" t="s">
        <v>16</v>
      </c>
      <c r="F12" s="44">
        <v>44162</v>
      </c>
      <c r="G12" s="43" t="s">
        <v>53</v>
      </c>
      <c r="H12" s="44" t="str">
        <f ca="1">IFERROR(__xludf.DUMMYFUNCTION("IF(J12=""HÁBIL"",WORKDAY.INTL(F12,I12-1,""0000011"",IMPORTRANGE(""11zI9PD_4zH2XHK3LCfxspZVBzKiJJq8b-tPN6GFWayc"", ""feriados!C2:C"")),F12+I12-1)"),"#REF!")</f>
        <v>#REF!</v>
      </c>
      <c r="I12" s="43">
        <v>1</v>
      </c>
      <c r="J12" s="43" t="s">
        <v>53</v>
      </c>
      <c r="K12" s="34"/>
    </row>
    <row r="13" spans="1:11" ht="29.25" customHeight="1">
      <c r="A13" s="38"/>
      <c r="B13" s="84"/>
      <c r="C13" s="39" t="str">
        <f t="shared" ca="1" si="0"/>
        <v/>
      </c>
      <c r="D13" s="41" t="s">
        <v>62</v>
      </c>
      <c r="E13" s="41" t="s">
        <v>16</v>
      </c>
      <c r="F13" s="44" t="str">
        <f ca="1">IFERROR(__xludf.DUMMYFUNCTION("IF(G13=""HÁBIL"",WORKDAY.INTL(H12,1,""0000011"",IMPORTRANGE(""11zI9PD_4zH2XHK3LCfxspZVBzKiJJq8b-tPN6GFWayc"", ""feriados!C2:C"")),H12+1)"),"#REF!")</f>
        <v>#REF!</v>
      </c>
      <c r="G13" s="43" t="s">
        <v>51</v>
      </c>
      <c r="H13" s="44" t="str">
        <f ca="1">IFERROR(__xludf.DUMMYFUNCTION("IF(J13=""HÁBIL"",WORKDAY.INTL(F13,I13-1,""0000011"",IMPORTRANGE(""11zI9PD_4zH2XHK3LCfxspZVBzKiJJq8b-tPN6GFWayc"", ""feriados!C2:C"")),F13+I13-1)"),"#REF!")</f>
        <v>#REF!</v>
      </c>
      <c r="I13" s="43">
        <v>1</v>
      </c>
      <c r="J13" s="43" t="s">
        <v>51</v>
      </c>
      <c r="K13" s="34"/>
    </row>
    <row r="14" spans="1:11" ht="29.25" customHeight="1">
      <c r="A14" s="38"/>
      <c r="B14" s="84"/>
      <c r="C14" s="39" t="str">
        <f t="shared" ca="1" si="0"/>
        <v/>
      </c>
      <c r="D14" s="41" t="s">
        <v>63</v>
      </c>
      <c r="E14" s="41" t="s">
        <v>64</v>
      </c>
      <c r="F14" s="44" t="str">
        <f ca="1">IFERROR(__xludf.DUMMYFUNCTION("IF(G14=""HÁBIL"",WORKDAY.INTL(H13,1,""0000011"",IMPORTRANGE(""11zI9PD_4zH2XHK3LCfxspZVBzKiJJq8b-tPN6GFWayc"", ""feriados!C2:C"")),H13+1)"),"#REF!")</f>
        <v>#REF!</v>
      </c>
      <c r="G14" s="43" t="s">
        <v>53</v>
      </c>
      <c r="H14" s="44" t="str">
        <f ca="1">IFERROR(__xludf.DUMMYFUNCTION("IF(J14=""HÁBIL"",WORKDAY.INTL(F14,I14-1,""0000011"",IMPORTRANGE(""11zI9PD_4zH2XHK3LCfxspZVBzKiJJq8b-tPN6GFWayc"", ""feriados!C2:C"")),F14+I14-1)"),"#REF!")</f>
        <v>#REF!</v>
      </c>
      <c r="I14" s="43">
        <v>1</v>
      </c>
      <c r="J14" s="43" t="s">
        <v>53</v>
      </c>
      <c r="K14" s="34"/>
    </row>
    <row r="15" spans="1:11" ht="29.25" customHeight="1">
      <c r="A15" s="38"/>
      <c r="B15" s="84"/>
      <c r="C15" s="39" t="str">
        <f t="shared" ca="1" si="0"/>
        <v/>
      </c>
      <c r="D15" s="41" t="s">
        <v>65</v>
      </c>
      <c r="E15" s="41" t="s">
        <v>11</v>
      </c>
      <c r="F15" s="44" t="str">
        <f ca="1">IFERROR(__xludf.DUMMYFUNCTION("IF(G15=""HÁBIL"",WORKDAY.INTL(H14,1,""0000011"",IMPORTRANGE(""11zI9PD_4zH2XHK3LCfxspZVBzKiJJq8b-tPN6GFWayc"", ""feriados!C2:C"")),H14+1)"),"#REF!")</f>
        <v>#REF!</v>
      </c>
      <c r="G15" s="43" t="s">
        <v>53</v>
      </c>
      <c r="H15" s="44" t="str">
        <f ca="1">IFERROR(__xludf.DUMMYFUNCTION("IF(J15=""HÁBIL"",WORKDAY.INTL(F15,I15-1,""0000011"",IMPORTRANGE(""11zI9PD_4zH2XHK3LCfxspZVBzKiJJq8b-tPN6GFWayc"", ""feriados!C2:C"")),F15+I15-1)"),"#REF!")</f>
        <v>#REF!</v>
      </c>
      <c r="I15" s="43">
        <v>1</v>
      </c>
      <c r="J15" s="43" t="s">
        <v>53</v>
      </c>
      <c r="K15" s="34"/>
    </row>
    <row r="16" spans="1:11" ht="29.25" customHeight="1">
      <c r="A16" s="38"/>
      <c r="B16" s="84"/>
      <c r="C16" s="39" t="str">
        <f t="shared" ca="1" si="0"/>
        <v/>
      </c>
      <c r="D16" s="41" t="s">
        <v>66</v>
      </c>
      <c r="E16" s="41" t="s">
        <v>67</v>
      </c>
      <c r="F16" s="44" t="str">
        <f ca="1">IFERROR(__xludf.DUMMYFUNCTION("IF(G16=""HÁBIL"",WORKDAY.INTL(H15,1,""0000011"",IMPORTRANGE(""11zI9PD_4zH2XHK3LCfxspZVBzKiJJq8b-tPN6GFWayc"", ""feriados!C2:C"")),H15+1)"),"#REF!")</f>
        <v>#REF!</v>
      </c>
      <c r="G16" s="43" t="s">
        <v>53</v>
      </c>
      <c r="H16" s="44" t="str">
        <f ca="1">IFERROR(__xludf.DUMMYFUNCTION("IF(J16=""HÁBIL"",WORKDAY.INTL(F16,I16-1,""0000011"",IMPORTRANGE(""11zI9PD_4zH2XHK3LCfxspZVBzKiJJq8b-tPN6GFWayc"", ""feriados!C2:C"")),F16+I16-1)"),"#REF!")</f>
        <v>#REF!</v>
      </c>
      <c r="I16" s="43">
        <v>2</v>
      </c>
      <c r="J16" s="43" t="s">
        <v>53</v>
      </c>
      <c r="K16" s="34"/>
    </row>
    <row r="17" spans="1:11" ht="29.25" customHeight="1">
      <c r="A17" s="38"/>
      <c r="B17" s="84"/>
      <c r="C17" s="39" t="str">
        <f t="shared" ca="1" si="0"/>
        <v/>
      </c>
      <c r="D17" s="45" t="s">
        <v>68</v>
      </c>
      <c r="E17" s="41"/>
      <c r="F17" s="44" t="str">
        <f ca="1">IFERROR(__xludf.DUMMYFUNCTION("IF(G17=""HÁBIL"",WORKDAY.INTL(H16,1,""0000011"",IMPORTRANGE(""11zI9PD_4zH2XHK3LCfxspZVBzKiJJq8b-tPN6GFWayc"", ""feriados!C2:C"")),H16+1)"),"#REF!")</f>
        <v>#REF!</v>
      </c>
      <c r="G17" s="43" t="s">
        <v>53</v>
      </c>
      <c r="H17" s="44" t="str">
        <f ca="1">IFERROR(__xludf.DUMMYFUNCTION("IF(J17=""HÁBIL"",WORKDAY.INTL(F17,I17-1,""0000011"",IMPORTRANGE(""11zI9PD_4zH2XHK3LCfxspZVBzKiJJq8b-tPN6GFWayc"", ""feriados!C2:C"")),F17+I17-1)"),"#REF!")</f>
        <v>#REF!</v>
      </c>
      <c r="I17" s="43">
        <v>40</v>
      </c>
      <c r="J17" s="43" t="s">
        <v>51</v>
      </c>
      <c r="K17" s="34"/>
    </row>
    <row r="18" spans="1:11" ht="29.25" customHeight="1">
      <c r="A18" s="38"/>
      <c r="B18" s="84"/>
      <c r="C18" s="39" t="str">
        <f t="shared" ca="1" si="0"/>
        <v/>
      </c>
      <c r="D18" s="41" t="s">
        <v>69</v>
      </c>
      <c r="E18" s="41"/>
      <c r="F18" s="44" t="str">
        <f ca="1">IFERROR(__xludf.DUMMYFUNCTION("IF(G18=""HÁBIL"",WORKDAY.INTL(H17,1,""0000011"",IMPORTRANGE(""11zI9PD_4zH2XHK3LCfxspZVBzKiJJq8b-tPN6GFWayc"", ""feriados!C2:C"")),H17+1)"),"#REF!")</f>
        <v>#REF!</v>
      </c>
      <c r="G18" s="43" t="s">
        <v>53</v>
      </c>
      <c r="H18" s="44" t="str">
        <f ca="1">IFERROR(__xludf.DUMMYFUNCTION("IF(J18=""HÁBIL"",WORKDAY.INTL(F18,I18-1,""0000011"",IMPORTRANGE(""11zI9PD_4zH2XHK3LCfxspZVBzKiJJq8b-tPN6GFWayc"", ""feriados!C2:C"")),F18+I18-1)"),"#REF!")</f>
        <v>#REF!</v>
      </c>
      <c r="I18" s="43">
        <v>1</v>
      </c>
      <c r="J18" s="43" t="s">
        <v>53</v>
      </c>
      <c r="K18" s="34"/>
    </row>
    <row r="19" spans="1:11" ht="29.25" customHeight="1">
      <c r="A19" s="38"/>
      <c r="B19" s="84"/>
      <c r="C19" s="39" t="str">
        <f t="shared" ca="1" si="0"/>
        <v/>
      </c>
      <c r="D19" s="41" t="s">
        <v>70</v>
      </c>
      <c r="E19" s="41" t="s">
        <v>71</v>
      </c>
      <c r="F19" s="44" t="str">
        <f ca="1">IFERROR(__xludf.DUMMYFUNCTION("IF(G19=""HÁBIL"",WORKDAY.INTL(H18,1,""0000011"",IMPORTRANGE(""11zI9PD_4zH2XHK3LCfxspZVBzKiJJq8b-tPN6GFWayc"", ""feriados!C2:C"")),H18+1)"),"#REF!")</f>
        <v>#REF!</v>
      </c>
      <c r="G19" s="43" t="s">
        <v>53</v>
      </c>
      <c r="H19" s="44" t="str">
        <f ca="1">IFERROR(__xludf.DUMMYFUNCTION("IF(J19=""HÁBIL"",WORKDAY.INTL(F19,I19-1,""0000011"",IMPORTRANGE(""11zI9PD_4zH2XHK3LCfxspZVBzKiJJq8b-tPN6GFWayc"", ""feriados!C2:C"")),F19+I19-1)"),"#REF!")</f>
        <v>#REF!</v>
      </c>
      <c r="I19" s="43">
        <v>1</v>
      </c>
      <c r="J19" s="43" t="s">
        <v>53</v>
      </c>
      <c r="K19" s="34"/>
    </row>
    <row r="20" spans="1:11" ht="29.25" customHeight="1">
      <c r="A20" s="38"/>
      <c r="B20" s="84"/>
      <c r="C20" s="39" t="str">
        <f t="shared" ca="1" si="0"/>
        <v/>
      </c>
      <c r="D20" s="41" t="s">
        <v>72</v>
      </c>
      <c r="E20" s="41"/>
      <c r="F20" s="44" t="str">
        <f ca="1">IFERROR(__xludf.DUMMYFUNCTION("IF(G20=""HÁBIL"",WORKDAY.INTL(H19,1,""0000011"",IMPORTRANGE(""11zI9PD_4zH2XHK3LCfxspZVBzKiJJq8b-tPN6GFWayc"", ""feriados!C2:C"")),H19+1)"),"#REF!")</f>
        <v>#REF!</v>
      </c>
      <c r="G20" s="43" t="s">
        <v>53</v>
      </c>
      <c r="H20" s="44" t="str">
        <f ca="1">IFERROR(__xludf.DUMMYFUNCTION("IF(J20=""HÁBIL"",WORKDAY.INTL(F20,I20-1,""0000011"",IMPORTRANGE(""11zI9PD_4zH2XHK3LCfxspZVBzKiJJq8b-tPN6GFWayc"", ""feriados!C2:C"")),F20+I20-1)"),"#REF!")</f>
        <v>#REF!</v>
      </c>
      <c r="I20" s="43">
        <v>1</v>
      </c>
      <c r="J20" s="43" t="s">
        <v>53</v>
      </c>
      <c r="K20" s="34"/>
    </row>
    <row r="21" spans="1:11" ht="29.25" customHeight="1">
      <c r="A21" s="38"/>
      <c r="B21" s="85"/>
      <c r="C21" s="39" t="str">
        <f t="shared" ca="1" si="0"/>
        <v/>
      </c>
      <c r="D21" s="41" t="s">
        <v>73</v>
      </c>
      <c r="E21" s="41" t="s">
        <v>16</v>
      </c>
      <c r="F21" s="44" t="str">
        <f ca="1">IFERROR(__xludf.DUMMYFUNCTION("IF(G21=""HÁBIL"",WORKDAY.INTL(H20,1,""0000011"",IMPORTRANGE(""11zI9PD_4zH2XHK3LCfxspZVBzKiJJq8b-tPN6GFWayc"", ""feriados!C2:C"")),H20+1)"),"#REF!")</f>
        <v>#REF!</v>
      </c>
      <c r="G21" s="43" t="s">
        <v>51</v>
      </c>
      <c r="H21" s="49" t="str">
        <f ca="1">IFERROR(__xludf.DUMMYFUNCTION("IF(J21=""HÁBIL"",WORKDAY.INTL(F21,I21-1,""0000011"",IMPORTRANGE(""11zI9PD_4zH2XHK3LCfxspZVBzKiJJq8b-tPN6GFWayc"", ""feriados!C2:C"")),F21+I21-1)"),"#REF!")</f>
        <v>#REF!</v>
      </c>
      <c r="I21" s="43">
        <v>2</v>
      </c>
      <c r="J21" s="43" t="s">
        <v>51</v>
      </c>
      <c r="K21" s="34"/>
    </row>
    <row r="22" spans="1:11" ht="29.25" hidden="1" customHeight="1">
      <c r="A22" s="38"/>
      <c r="B22" s="83" t="s">
        <v>74</v>
      </c>
      <c r="C22" s="39" t="str">
        <f t="shared" ca="1" si="0"/>
        <v>➜</v>
      </c>
      <c r="D22" s="41" t="s">
        <v>75</v>
      </c>
      <c r="E22" s="41" t="s">
        <v>64</v>
      </c>
      <c r="F22" s="42">
        <v>44048</v>
      </c>
      <c r="G22" s="43"/>
      <c r="H22" s="44" t="str">
        <f ca="1">IFERROR(__xludf.DUMMYFUNCTION("IF(J22=""HÁBIL"",WORKDAY.INTL(F22,I22-1,""0000011"",IMPORTRANGE(""11zI9PD_4zH2XHK3LCfxspZVBzKiJJq8b-tPN6GFWayc"", ""feriados!C2:C"")),F22+I22-1)"),"#REF!")</f>
        <v>#REF!</v>
      </c>
      <c r="I22" s="43">
        <v>1</v>
      </c>
      <c r="J22" s="43" t="s">
        <v>53</v>
      </c>
      <c r="K22" s="34"/>
    </row>
    <row r="23" spans="1:11" ht="29.25" hidden="1" customHeight="1">
      <c r="A23" s="38"/>
      <c r="B23" s="84"/>
      <c r="C23" s="39" t="str">
        <f t="shared" ca="1" si="0"/>
        <v/>
      </c>
      <c r="D23" s="41" t="s">
        <v>76</v>
      </c>
      <c r="E23" s="41" t="s">
        <v>77</v>
      </c>
      <c r="F23" s="44" t="str">
        <f ca="1">IFERROR(__xludf.DUMMYFUNCTION("IF(G23=""HÁBIL"",WORKDAY.INTL(H22,1,""0000011"",IMPORTRANGE(""11zI9PD_4zH2XHK3LCfxspZVBzKiJJq8b-tPN6GFWayc"", ""feriados!C2:C"")),H22+1)"),"#REF!")</f>
        <v>#REF!</v>
      </c>
      <c r="G23" s="43" t="s">
        <v>53</v>
      </c>
      <c r="H23" s="44" t="str">
        <f ca="1">IFERROR(__xludf.DUMMYFUNCTION("IF(J23=""HÁBIL"",WORKDAY.INTL(F23,I23-1,""0000011"",IMPORTRANGE(""11zI9PD_4zH2XHK3LCfxspZVBzKiJJq8b-tPN6GFWayc"", ""feriados!C2:C"")),F23+I23-1)"),"#REF!")</f>
        <v>#REF!</v>
      </c>
      <c r="I23" s="43">
        <v>2</v>
      </c>
      <c r="J23" s="43" t="s">
        <v>53</v>
      </c>
      <c r="K23" s="34"/>
    </row>
    <row r="24" spans="1:11" ht="29.25" hidden="1" customHeight="1">
      <c r="A24" s="38"/>
      <c r="B24" s="84"/>
      <c r="C24" s="39" t="str">
        <f t="shared" ca="1" si="0"/>
        <v/>
      </c>
      <c r="D24" s="41" t="s">
        <v>63</v>
      </c>
      <c r="E24" s="41" t="s">
        <v>64</v>
      </c>
      <c r="F24" s="44" t="str">
        <f ca="1">IFERROR(__xludf.DUMMYFUNCTION("IF(G24=""HÁBIL"",WORKDAY.INTL(H23,1,""0000011"",IMPORTRANGE(""11zI9PD_4zH2XHK3LCfxspZVBzKiJJq8b-tPN6GFWayc"", ""feriados!C2:C"")),H23+1)"),"#REF!")</f>
        <v>#REF!</v>
      </c>
      <c r="G24" s="43" t="s">
        <v>53</v>
      </c>
      <c r="H24" s="44" t="str">
        <f ca="1">IFERROR(__xludf.DUMMYFUNCTION("IF(J24=""HÁBIL"",WORKDAY.INTL(F24,I24-1,""0000011"",IMPORTRANGE(""11zI9PD_4zH2XHK3LCfxspZVBzKiJJq8b-tPN6GFWayc"", ""feriados!C2:C"")),F24+I24-1)"),"#REF!")</f>
        <v>#REF!</v>
      </c>
      <c r="I24" s="43">
        <v>1</v>
      </c>
      <c r="J24" s="43" t="s">
        <v>53</v>
      </c>
      <c r="K24" s="34"/>
    </row>
    <row r="25" spans="1:11" ht="29.25" hidden="1" customHeight="1">
      <c r="A25" s="38"/>
      <c r="B25" s="84"/>
      <c r="C25" s="39" t="str">
        <f t="shared" ca="1" si="0"/>
        <v/>
      </c>
      <c r="D25" s="41" t="s">
        <v>65</v>
      </c>
      <c r="E25" s="41" t="s">
        <v>11</v>
      </c>
      <c r="F25" s="44" t="str">
        <f ca="1">IFERROR(__xludf.DUMMYFUNCTION("IF(G25=""HÁBIL"",WORKDAY.INTL(H24,1,""0000011"",IMPORTRANGE(""11zI9PD_4zH2XHK3LCfxspZVBzKiJJq8b-tPN6GFWayc"", ""feriados!C2:C"")),H24+1)"),"#REF!")</f>
        <v>#REF!</v>
      </c>
      <c r="G25" s="43" t="s">
        <v>53</v>
      </c>
      <c r="H25" s="44" t="str">
        <f ca="1">IFERROR(__xludf.DUMMYFUNCTION("IF(J25=""HÁBIL"",WORKDAY.INTL(F25,I25-1,""0000011"",IMPORTRANGE(""11zI9PD_4zH2XHK3LCfxspZVBzKiJJq8b-tPN6GFWayc"", ""feriados!C2:C"")),F25+I25-1)"),"#REF!")</f>
        <v>#REF!</v>
      </c>
      <c r="I25" s="43">
        <v>1</v>
      </c>
      <c r="J25" s="43" t="s">
        <v>53</v>
      </c>
      <c r="K25" s="34"/>
    </row>
    <row r="26" spans="1:11" ht="29.25" hidden="1" customHeight="1">
      <c r="A26" s="38"/>
      <c r="B26" s="84"/>
      <c r="C26" s="39" t="str">
        <f t="shared" ca="1" si="0"/>
        <v/>
      </c>
      <c r="D26" s="41" t="s">
        <v>66</v>
      </c>
      <c r="E26" s="41" t="s">
        <v>67</v>
      </c>
      <c r="F26" s="44" t="str">
        <f ca="1">IFERROR(__xludf.DUMMYFUNCTION("IF(G26=""HÁBIL"",WORKDAY.INTL(H25,1,""0000011"",IMPORTRANGE(""11zI9PD_4zH2XHK3LCfxspZVBzKiJJq8b-tPN6GFWayc"", ""feriados!C2:C"")),H25+1)"),"#REF!")</f>
        <v>#REF!</v>
      </c>
      <c r="G26" s="43" t="s">
        <v>53</v>
      </c>
      <c r="H26" s="44" t="str">
        <f ca="1">IFERROR(__xludf.DUMMYFUNCTION("IF(J26=""HÁBIL"",WORKDAY.INTL(F26,I26-1,""0000011"",IMPORTRANGE(""11zI9PD_4zH2XHK3LCfxspZVBzKiJJq8b-tPN6GFWayc"", ""feriados!C2:C"")),F26+I26-1)"),"#REF!")</f>
        <v>#REF!</v>
      </c>
      <c r="I26" s="43">
        <v>2</v>
      </c>
      <c r="J26" s="43" t="s">
        <v>53</v>
      </c>
      <c r="K26" s="34"/>
    </row>
    <row r="27" spans="1:11" ht="29.25" hidden="1" customHeight="1">
      <c r="A27" s="38"/>
      <c r="B27" s="84"/>
      <c r="C27" s="39" t="str">
        <f t="shared" ca="1" si="0"/>
        <v/>
      </c>
      <c r="D27" s="41" t="s">
        <v>78</v>
      </c>
      <c r="E27" s="41"/>
      <c r="F27" s="44" t="str">
        <f ca="1">IFERROR(__xludf.DUMMYFUNCTION("IF(G27=""HÁBIL"",WORKDAY.INTL(H26,1,""0000011"",IMPORTRANGE(""11zI9PD_4zH2XHK3LCfxspZVBzKiJJq8b-tPN6GFWayc"", ""feriados!C2:C"")),H26+1)"),"#REF!")</f>
        <v>#REF!</v>
      </c>
      <c r="G27" s="43" t="s">
        <v>53</v>
      </c>
      <c r="H27" s="44" t="str">
        <f ca="1">IFERROR(__xludf.DUMMYFUNCTION("IF(J27=""HÁBIL"",WORKDAY.INTL(F27,I27-1,""0000011"",IMPORTRANGE(""11zI9PD_4zH2XHK3LCfxspZVBzKiJJq8b-tPN6GFWayc"", ""feriados!C2:C"")),F27+I27-1)"),"#REF!")</f>
        <v>#REF!</v>
      </c>
      <c r="I27" s="43">
        <v>110</v>
      </c>
      <c r="J27" s="43" t="s">
        <v>51</v>
      </c>
      <c r="K27" s="34"/>
    </row>
    <row r="28" spans="1:11" ht="29.25" hidden="1" customHeight="1">
      <c r="A28" s="38"/>
      <c r="B28" s="84"/>
      <c r="C28" s="39" t="str">
        <f t="shared" ca="1" si="0"/>
        <v/>
      </c>
      <c r="D28" s="41" t="s">
        <v>69</v>
      </c>
      <c r="E28" s="41"/>
      <c r="F28" s="44" t="str">
        <f ca="1">IFERROR(__xludf.DUMMYFUNCTION("IF(G28=""HÁBIL"",WORKDAY.INTL(H27,1,""0000011"",IMPORTRANGE(""11zI9PD_4zH2XHK3LCfxspZVBzKiJJq8b-tPN6GFWayc"", ""feriados!C2:C"")),H27+1)"),"#REF!")</f>
        <v>#REF!</v>
      </c>
      <c r="G28" s="43" t="s">
        <v>53</v>
      </c>
      <c r="H28" s="44" t="str">
        <f ca="1">IFERROR(__xludf.DUMMYFUNCTION("IF(J28=""HÁBIL"",WORKDAY.INTL(F28,I28-1,""0000011"",IMPORTRANGE(""11zI9PD_4zH2XHK3LCfxspZVBzKiJJq8b-tPN6GFWayc"", ""feriados!C2:C"")),F28+I28-1)"),"#REF!")</f>
        <v>#REF!</v>
      </c>
      <c r="I28" s="43">
        <v>3</v>
      </c>
      <c r="J28" s="43" t="s">
        <v>53</v>
      </c>
      <c r="K28" s="34"/>
    </row>
    <row r="29" spans="1:11" ht="29.25" hidden="1" customHeight="1">
      <c r="A29" s="38"/>
      <c r="B29" s="84"/>
      <c r="C29" s="39" t="str">
        <f t="shared" ca="1" si="0"/>
        <v/>
      </c>
      <c r="D29" s="41" t="s">
        <v>79</v>
      </c>
      <c r="E29" s="41" t="s">
        <v>71</v>
      </c>
      <c r="F29" s="44" t="str">
        <f ca="1">IFERROR(__xludf.DUMMYFUNCTION("IF(G29=""HÁBIL"",WORKDAY.INTL(H28,1,""0000011"",IMPORTRANGE(""11zI9PD_4zH2XHK3LCfxspZVBzKiJJq8b-tPN6GFWayc"", ""feriados!C2:C"")),H28+1)"),"#REF!")</f>
        <v>#REF!</v>
      </c>
      <c r="G29" s="43" t="s">
        <v>53</v>
      </c>
      <c r="H29" s="44" t="str">
        <f ca="1">IFERROR(__xludf.DUMMYFUNCTION("IF(J29=""HÁBIL"",WORKDAY.INTL(F29,I29-1,""0000011"",IMPORTRANGE(""11zI9PD_4zH2XHK3LCfxspZVBzKiJJq8b-tPN6GFWayc"", ""feriados!C2:C"")),F29+I29-1)"),"#REF!")</f>
        <v>#REF!</v>
      </c>
      <c r="I29" s="43">
        <v>5</v>
      </c>
      <c r="J29" s="43" t="s">
        <v>53</v>
      </c>
      <c r="K29" s="34"/>
    </row>
    <row r="30" spans="1:11" ht="29.25" hidden="1" customHeight="1">
      <c r="A30" s="38"/>
      <c r="B30" s="84"/>
      <c r="C30" s="39" t="str">
        <f t="shared" ca="1" si="0"/>
        <v/>
      </c>
      <c r="D30" s="41" t="s">
        <v>72</v>
      </c>
      <c r="E30" s="41"/>
      <c r="F30" s="44" t="str">
        <f ca="1">IFERROR(__xludf.DUMMYFUNCTION("IF(G30=""HÁBIL"",WORKDAY.INTL(H29,1,""0000011"",IMPORTRANGE(""11zI9PD_4zH2XHK3LCfxspZVBzKiJJq8b-tPN6GFWayc"", ""feriados!C2:C"")),H29+1)"),"#REF!")</f>
        <v>#REF!</v>
      </c>
      <c r="G30" s="43" t="s">
        <v>53</v>
      </c>
      <c r="H30" s="44" t="str">
        <f ca="1">IFERROR(__xludf.DUMMYFUNCTION("IF(J30=""HÁBIL"",WORKDAY.INTL(F30,I30-1,""0000011"",IMPORTRANGE(""11zI9PD_4zH2XHK3LCfxspZVBzKiJJq8b-tPN6GFWayc"", ""feriados!C2:C"")),F30+I30-1)"),"#REF!")</f>
        <v>#REF!</v>
      </c>
      <c r="I30" s="43">
        <v>5</v>
      </c>
      <c r="J30" s="43" t="s">
        <v>53</v>
      </c>
      <c r="K30" s="34"/>
    </row>
    <row r="31" spans="1:11" ht="29.25" hidden="1" customHeight="1">
      <c r="A31" s="38"/>
      <c r="B31" s="85"/>
      <c r="C31" s="39" t="str">
        <f t="shared" ca="1" si="0"/>
        <v/>
      </c>
      <c r="D31" s="41" t="s">
        <v>73</v>
      </c>
      <c r="E31" s="41" t="s">
        <v>16</v>
      </c>
      <c r="F31" s="44" t="str">
        <f ca="1">IFERROR(__xludf.DUMMYFUNCTION("IF(G31=""HÁBIL"",WORKDAY.INTL(H30,1,""0000011"",IMPORTRANGE(""11zI9PD_4zH2XHK3LCfxspZVBzKiJJq8b-tPN6GFWayc"", ""feriados!C2:C"")),H30+1)"),"#REF!")</f>
        <v>#REF!</v>
      </c>
      <c r="G31" s="43" t="s">
        <v>51</v>
      </c>
      <c r="H31" s="50" t="str">
        <f ca="1">IFERROR(__xludf.DUMMYFUNCTION("IF(J31=""HÁBIL"",WORKDAY.INTL(F31,I31-1,""0000011"",IMPORTRANGE(""11zI9PD_4zH2XHK3LCfxspZVBzKiJJq8b-tPN6GFWayc"", ""feriados!C2:C"")),F31+I31-1)"),"#REF!")</f>
        <v>#REF!</v>
      </c>
      <c r="I31" s="43">
        <v>2</v>
      </c>
      <c r="J31" s="43" t="s">
        <v>51</v>
      </c>
      <c r="K31" s="34"/>
    </row>
    <row r="32" spans="1:11" ht="29.25" hidden="1" customHeight="1">
      <c r="A32" s="38"/>
      <c r="B32" s="83" t="s">
        <v>80</v>
      </c>
      <c r="C32" s="39" t="str">
        <f t="shared" ca="1" si="0"/>
        <v/>
      </c>
      <c r="D32" s="51" t="s">
        <v>81</v>
      </c>
      <c r="E32" s="41" t="s">
        <v>11</v>
      </c>
      <c r="F32" s="49" t="str">
        <f ca="1">IFERROR(__xludf.DUMMYFUNCTION("IF(G32=""HÁBIL"",WORKDAY.INTL(H21,1,""0000011"",IMPORTRANGE(""11zI9PD_4zH2XHK3LCfxspZVBzKiJJq8b-tPN6GFWayc"", ""feriados!C2:C"")),H21+1)"),"#REF!")</f>
        <v>#REF!</v>
      </c>
      <c r="G32" s="43" t="s">
        <v>53</v>
      </c>
      <c r="H32" s="50" t="str">
        <f ca="1">IFERROR(__xludf.DUMMYFUNCTION("IF(J32=""HÁBIL"",WORKDAY.INTL(H31,I32,""0000011"",IMPORTRANGE(""11zI9PD_4zH2XHK3LCfxspZVBzKiJJq8b-tPN6GFWayc"", ""feriados!C2:C"")),H31+I32)"),"#REF!")</f>
        <v>#REF!</v>
      </c>
      <c r="I32" s="43">
        <v>6</v>
      </c>
      <c r="J32" s="43" t="s">
        <v>53</v>
      </c>
      <c r="K32" s="34"/>
    </row>
    <row r="33" spans="1:11" ht="29.25" hidden="1" customHeight="1">
      <c r="A33" s="38"/>
      <c r="B33" s="84"/>
      <c r="C33" s="39" t="str">
        <f t="shared" ca="1" si="0"/>
        <v/>
      </c>
      <c r="D33" s="41" t="s">
        <v>82</v>
      </c>
      <c r="E33" s="41" t="s">
        <v>83</v>
      </c>
      <c r="F33" s="44" t="str">
        <f ca="1">IFERROR(__xludf.DUMMYFUNCTION("IF(G33=""HÁBIL"",WORKDAY.INTL(F32,1,""0000011"",IMPORTRANGE(""11zI9PD_4zH2XHK3LCfxspZVBzKiJJq8b-tPN6GFWayc"", ""feriados!C2:C"")),F32+1)"),"#REF!")</f>
        <v>#REF!</v>
      </c>
      <c r="G33" s="43" t="s">
        <v>53</v>
      </c>
      <c r="H33" s="52" t="str">
        <f ca="1">IFERROR(__xludf.DUMMYFUNCTION("IF(J33=""HÁBIL"",WORKDAY.INTL(H32,I33,""0000011"",IMPORTRANGE(""11zI9PD_4zH2XHK3LCfxspZVBzKiJJq8b-tPN6GFWayc"", ""feriados!C2:C"")),H32+I33)"),"#REF!")</f>
        <v>#REF!</v>
      </c>
      <c r="I33" s="43">
        <v>2</v>
      </c>
      <c r="J33" s="43" t="s">
        <v>53</v>
      </c>
      <c r="K33" s="34"/>
    </row>
    <row r="34" spans="1:11" ht="29.25" hidden="1" customHeight="1">
      <c r="A34" s="38"/>
      <c r="B34" s="84"/>
      <c r="C34" s="39" t="str">
        <f t="shared" ca="1" si="0"/>
        <v/>
      </c>
      <c r="D34" s="41" t="s">
        <v>84</v>
      </c>
      <c r="E34" s="41" t="s">
        <v>85</v>
      </c>
      <c r="F34" s="44" t="str">
        <f ca="1">IFERROR(__xludf.DUMMYFUNCTION("IF(G34=""HÁBIL"",WORKDAY.INTL(F33,1,""0000011"",IMPORTRANGE(""11zI9PD_4zH2XHK3LCfxspZVBzKiJJq8b-tPN6GFWayc"", ""feriados!C2:C"")),F33+1)"),"#REF!")</f>
        <v>#REF!</v>
      </c>
      <c r="G34" s="43" t="s">
        <v>53</v>
      </c>
      <c r="H34" s="44" t="str">
        <f ca="1">IFERROR(__xludf.DUMMYFUNCTION("IF(J34=""HÁBIL"",WORKDAY.INTL(H33,I34,""0000011"",IMPORTRANGE(""11zI9PD_4zH2XHK3LCfxspZVBzKiJJq8b-tPN6GFWayc"", ""feriados!C2:C"")),H33+I34)"),"#REF!")</f>
        <v>#REF!</v>
      </c>
      <c r="I34" s="43">
        <v>1</v>
      </c>
      <c r="J34" s="43" t="s">
        <v>53</v>
      </c>
      <c r="K34" s="34"/>
    </row>
    <row r="35" spans="1:11" ht="29.25" hidden="1" customHeight="1">
      <c r="A35" s="38"/>
      <c r="B35" s="85"/>
      <c r="C35" s="39" t="str">
        <f t="shared" ca="1" si="0"/>
        <v/>
      </c>
      <c r="D35" s="41" t="s">
        <v>86</v>
      </c>
      <c r="E35" s="41" t="s">
        <v>11</v>
      </c>
      <c r="F35" s="44" t="str">
        <f ca="1">IFERROR(__xludf.DUMMYFUNCTION("IF(G35=""HÁBIL"",WORKDAY.INTL(F34,1,""0000011"",IMPORTRANGE(""11zI9PD_4zH2XHK3LCfxspZVBzKiJJq8b-tPN6GFWayc"", ""feriados!C2:C"")),F34+1)"),"#REF!")</f>
        <v>#REF!</v>
      </c>
      <c r="G35" s="43" t="s">
        <v>53</v>
      </c>
      <c r="H35" s="44" t="str">
        <f ca="1">IFERROR(__xludf.DUMMYFUNCTION("IF(J35=""HÁBIL"",WORKDAY.INTL(H34,I35,""0000011"",IMPORTRANGE(""11zI9PD_4zH2XHK3LCfxspZVBzKiJJq8b-tPN6GFWayc"", ""feriados!C2:C"")),H34+I35)"),"#REF!")</f>
        <v>#REF!</v>
      </c>
      <c r="I35" s="43">
        <v>4</v>
      </c>
      <c r="J35" s="43" t="s">
        <v>53</v>
      </c>
      <c r="K35" s="34"/>
    </row>
    <row r="36" spans="1:11" ht="29.25" hidden="1" customHeight="1">
      <c r="A36" s="38"/>
      <c r="B36" s="83" t="s">
        <v>23</v>
      </c>
      <c r="C36" s="39" t="str">
        <f t="shared" ca="1" si="0"/>
        <v/>
      </c>
      <c r="D36" s="51" t="s">
        <v>87</v>
      </c>
      <c r="E36" s="41" t="s">
        <v>25</v>
      </c>
      <c r="F36" s="49" t="str">
        <f ca="1">IFERROR(__xludf.DUMMYFUNCTION("IF(G32=""HÁBIL"",WORKDAY.INTL(H21,1,""0000011"",IMPORTRANGE(""11zI9PD_4zH2XHK3LCfxspZVBzKiJJq8b-tPN6GFWayc"", ""feriados!C2:C"")),H21+1)"),"#REF!")</f>
        <v>#REF!</v>
      </c>
      <c r="G36" s="43" t="s">
        <v>53</v>
      </c>
      <c r="H36" s="50" t="str">
        <f ca="1">IFERROR(__xludf.DUMMYFUNCTION("IF(J36=""HÁBIL"",WORKDAY.INTL(H31,I36-1,""0000011"",IMPORTRANGE(""11zI9PD_4zH2XHK3LCfxspZVBzKiJJq8b-tPN6GFWayc"", ""feriados!C2:C"")),H31+I36-1)"),"#REF!")</f>
        <v>#REF!</v>
      </c>
      <c r="I36" s="43">
        <v>9</v>
      </c>
      <c r="J36" s="43" t="s">
        <v>53</v>
      </c>
      <c r="K36" s="34"/>
    </row>
    <row r="37" spans="1:11" ht="29.25" hidden="1" customHeight="1">
      <c r="A37" s="38"/>
      <c r="B37" s="84"/>
      <c r="C37" s="39" t="str">
        <f t="shared" ca="1" si="0"/>
        <v/>
      </c>
      <c r="D37" s="41" t="s">
        <v>88</v>
      </c>
      <c r="E37" s="41" t="s">
        <v>11</v>
      </c>
      <c r="F37" s="52" t="str">
        <f ca="1">IFERROR(__xludf.DUMMYFUNCTION("IF(H33&gt;H36, IF(G37=""HÁBIL"",WORKDAY.INTL(H33,1,""0000011"",IMPORTRANGE(""11zI9PD_4zH2XHK3LCfxspZVBzKiJJq8b-tPN6GFWayc"", ""feriados!C2:C"")),H33+1), IF(G37=""HÁBIL"",WORKDAY.INTL(H36,1,""0000011"",IMPORTRANGE(""11zI9PD_4zH2XHK3LCfxspZVBzKiJJq8b-tPN6GFWay"&amp;"c"", ""feriados!C2:C"")),H36+1))"),"#REF!")</f>
        <v>#REF!</v>
      </c>
      <c r="G37" s="43" t="s">
        <v>53</v>
      </c>
      <c r="H37" s="44" t="str">
        <f ca="1">IFERROR(__xludf.DUMMYFUNCTION("IF(J37=""HÁBIL"",WORKDAY.INTL(H36,I37,""0000011"",IMPORTRANGE(""11zI9PD_4zH2XHK3LCfxspZVBzKiJJq8b-tPN6GFWayc"", ""feriados!C2:C"")),H36+I37)"),"#REF!")</f>
        <v>#REF!</v>
      </c>
      <c r="I37" s="43">
        <v>1</v>
      </c>
      <c r="J37" s="43" t="s">
        <v>53</v>
      </c>
      <c r="K37" s="34"/>
    </row>
    <row r="38" spans="1:11" ht="29.25" hidden="1" customHeight="1">
      <c r="A38" s="38"/>
      <c r="B38" s="84"/>
      <c r="C38" s="39" t="str">
        <f t="shared" ca="1" si="0"/>
        <v/>
      </c>
      <c r="D38" s="41" t="s">
        <v>89</v>
      </c>
      <c r="E38" s="41" t="s">
        <v>28</v>
      </c>
      <c r="F38" s="44" t="str">
        <f ca="1">IFERROR(__xludf.DUMMYFUNCTION("IF(G38=""HÁBIL"",WORKDAY.INTL(H37,1,""0000011"",IMPORTRANGE(""11zI9PD_4zH2XHK3LCfxspZVBzKiJJq8b-tPN6GFWayc"", ""feriados!C2:C"")),H37+1)"),"#REF!")</f>
        <v>#REF!</v>
      </c>
      <c r="G38" s="43" t="s">
        <v>53</v>
      </c>
      <c r="H38" s="44" t="str">
        <f ca="1">IFERROR(__xludf.DUMMYFUNCTION("IF(J38=""HÁBIL"",WORKDAY.INTL(H37,I38,""0000011"",IMPORTRANGE(""11zI9PD_4zH2XHK3LCfxspZVBzKiJJq8b-tPN6GFWayc"", ""feriados!C2:C"")),H37+I38)"),"#REF!")</f>
        <v>#REF!</v>
      </c>
      <c r="I38" s="43">
        <v>1</v>
      </c>
      <c r="J38" s="43" t="s">
        <v>53</v>
      </c>
      <c r="K38" s="34"/>
    </row>
    <row r="39" spans="1:11" ht="29.25" hidden="1" customHeight="1">
      <c r="A39" s="38"/>
      <c r="B39" s="84"/>
      <c r="C39" s="39" t="str">
        <f t="shared" ca="1" si="0"/>
        <v/>
      </c>
      <c r="D39" s="41" t="s">
        <v>90</v>
      </c>
      <c r="E39" s="41" t="s">
        <v>30</v>
      </c>
      <c r="F39" s="44" t="str">
        <f ca="1">IFERROR(__xludf.DUMMYFUNCTION("IF(G39=""HÁBIL"",WORKDAY.INTL(H38,1,""0000011"",IMPORTRANGE(""11zI9PD_4zH2XHK3LCfxspZVBzKiJJq8b-tPN6GFWayc"", ""feriados!C2:C"")),H38+1)"),"#REF!")</f>
        <v>#REF!</v>
      </c>
      <c r="G39" s="43" t="s">
        <v>53</v>
      </c>
      <c r="H39" s="44" t="str">
        <f ca="1">IFERROR(__xludf.DUMMYFUNCTION("IF(J39=""HÁBIL"",WORKDAY.INTL(H38,I39,""0000011"",IMPORTRANGE(""11zI9PD_4zH2XHK3LCfxspZVBzKiJJq8b-tPN6GFWayc"", ""feriados!C2:C"")),H38+I39)"),"#REF!")</f>
        <v>#REF!</v>
      </c>
      <c r="I39" s="43">
        <v>3</v>
      </c>
      <c r="J39" s="43" t="s">
        <v>53</v>
      </c>
      <c r="K39" s="34"/>
    </row>
    <row r="40" spans="1:11" ht="29.25" hidden="1" customHeight="1">
      <c r="A40" s="38"/>
      <c r="B40" s="84"/>
      <c r="C40" s="39" t="str">
        <f t="shared" ca="1" si="0"/>
        <v/>
      </c>
      <c r="D40" s="41" t="s">
        <v>91</v>
      </c>
      <c r="E40" s="41" t="s">
        <v>32</v>
      </c>
      <c r="F40" s="44" t="str">
        <f ca="1">IFERROR(__xludf.DUMMYFUNCTION("IF(G40=""HÁBIL"",WORKDAY.INTL(H39,1,""0000011"",IMPORTRANGE(""11zI9PD_4zH2XHK3LCfxspZVBzKiJJq8b-tPN6GFWayc"", ""feriados!C2:C"")),H39+1)"),"#REF!")</f>
        <v>#REF!</v>
      </c>
      <c r="G40" s="43" t="s">
        <v>53</v>
      </c>
      <c r="H40" s="44" t="str">
        <f ca="1">IFERROR(__xludf.DUMMYFUNCTION("IF(J40=""HÁBIL"",WORKDAY.INTL(H39,I40,""0000011"",IMPORTRANGE(""11zI9PD_4zH2XHK3LCfxspZVBzKiJJq8b-tPN6GFWayc"", ""feriados!C2:C"")),H39+I40)"),"#REF!")</f>
        <v>#REF!</v>
      </c>
      <c r="I40" s="43">
        <v>2</v>
      </c>
      <c r="J40" s="43" t="s">
        <v>53</v>
      </c>
      <c r="K40" s="34"/>
    </row>
    <row r="41" spans="1:11" ht="29.25" hidden="1" customHeight="1">
      <c r="A41" s="38"/>
      <c r="B41" s="84"/>
      <c r="C41" s="39" t="str">
        <f t="shared" ca="1" si="0"/>
        <v/>
      </c>
      <c r="D41" s="41" t="s">
        <v>92</v>
      </c>
      <c r="E41" s="41" t="s">
        <v>30</v>
      </c>
      <c r="F41" s="44" t="str">
        <f ca="1">IFERROR(__xludf.DUMMYFUNCTION("IF(G41=""HÁBIL"",WORKDAY.INTL(H40,1,""0000011"",IMPORTRANGE(""11zI9PD_4zH2XHK3LCfxspZVBzKiJJq8b-tPN6GFWayc"", ""feriados!C2:C"")),H40+1)"),"#REF!")</f>
        <v>#REF!</v>
      </c>
      <c r="G41" s="43" t="s">
        <v>53</v>
      </c>
      <c r="H41" s="44" t="str">
        <f ca="1">IFERROR(__xludf.DUMMYFUNCTION("IF(J41=""HÁBIL"",WORKDAY.INTL(H40,I41,""0000011"",IMPORTRANGE(""11zI9PD_4zH2XHK3LCfxspZVBzKiJJq8b-tPN6GFWayc"", ""feriados!C2:C"")),H40+I41)"),"#REF!")</f>
        <v>#REF!</v>
      </c>
      <c r="I41" s="43">
        <v>1</v>
      </c>
      <c r="J41" s="43" t="s">
        <v>53</v>
      </c>
      <c r="K41" s="34"/>
    </row>
    <row r="42" spans="1:11" ht="29.25" hidden="1" customHeight="1">
      <c r="A42" s="38"/>
      <c r="B42" s="85"/>
      <c r="C42" s="39" t="str">
        <f t="shared" ca="1" si="0"/>
        <v/>
      </c>
      <c r="D42" s="41" t="s">
        <v>93</v>
      </c>
      <c r="E42" s="41" t="s">
        <v>35</v>
      </c>
      <c r="F42" s="44" t="str">
        <f ca="1">IFERROR(__xludf.DUMMYFUNCTION("IF(G42=""HÁBIL"",WORKDAY.INTL(H41,1,""0000011"",IMPORTRANGE(""11zI9PD_4zH2XHK3LCfxspZVBzKiJJq8b-tPN6GFWayc"", ""feriados!C2:C"")),H41+1)"),"#REF!")</f>
        <v>#REF!</v>
      </c>
      <c r="G42" s="43" t="s">
        <v>53</v>
      </c>
      <c r="H42" s="44" t="str">
        <f ca="1">IFERROR(__xludf.DUMMYFUNCTION("IF(J42=""HÁBIL"",WORKDAY.INTL(H41,I42,""0000011"",IMPORTRANGE(""11zI9PD_4zH2XHK3LCfxspZVBzKiJJq8b-tPN6GFWayc"", ""feriados!C2:C"")),H41+I42)"),"#REF!")</f>
        <v>#REF!</v>
      </c>
      <c r="I42" s="43">
        <v>2</v>
      </c>
      <c r="J42" s="43" t="s">
        <v>53</v>
      </c>
      <c r="K42" s="34"/>
    </row>
    <row r="43" spans="1:11" ht="29.25" hidden="1" customHeight="1">
      <c r="A43" s="38"/>
      <c r="B43" s="83" t="s">
        <v>36</v>
      </c>
      <c r="C43" s="39" t="str">
        <f t="shared" ca="1" si="0"/>
        <v/>
      </c>
      <c r="D43" s="51" t="s">
        <v>94</v>
      </c>
      <c r="E43" s="41"/>
      <c r="F43" s="44" t="str">
        <f ca="1">IFERROR(__xludf.DUMMYFUNCTION("IF(G43=""HÁBIL"",WORKDAY.INTL(H42,1,""0000011"",IMPORTRANGE(""11zI9PD_4zH2XHK3LCfxspZVBzKiJJq8b-tPN6GFWayc"", ""feriados!C2:C"")),H42+1)"),"#REF!")</f>
        <v>#REF!</v>
      </c>
      <c r="G43" s="43" t="s">
        <v>53</v>
      </c>
      <c r="H43" s="44" t="str">
        <f ca="1">IFERROR(__xludf.DUMMYFUNCTION("IF(J43=""HÁBIL"",WORKDAY.INTL(H42,I43,""0000011"",IMPORTRANGE(""11zI9PD_4zH2XHK3LCfxspZVBzKiJJq8b-tPN6GFWayc"", ""feriados!C2:C"")),H42+I43)"),"#REF!")</f>
        <v>#REF!</v>
      </c>
      <c r="I43" s="43">
        <v>1</v>
      </c>
      <c r="J43" s="43" t="s">
        <v>53</v>
      </c>
      <c r="K43" s="34"/>
    </row>
    <row r="44" spans="1:11" ht="29.25" hidden="1" customHeight="1">
      <c r="A44" s="38"/>
      <c r="B44" s="84"/>
      <c r="C44" s="39" t="str">
        <f t="shared" ca="1" si="0"/>
        <v/>
      </c>
      <c r="D44" s="41" t="s">
        <v>95</v>
      </c>
      <c r="E44" s="41"/>
      <c r="F44" s="44" t="str">
        <f ca="1">IFERROR(__xludf.DUMMYFUNCTION("IF(G44=""HÁBIL"",WORKDAY.INTL(H43,1,""0000011"",IMPORTRANGE(""11zI9PD_4zH2XHK3LCfxspZVBzKiJJq8b-tPN6GFWayc"", ""feriados!C2:C"")),H43+1)"),"#REF!")</f>
        <v>#REF!</v>
      </c>
      <c r="G44" s="43" t="s">
        <v>53</v>
      </c>
      <c r="H44" s="44" t="str">
        <f ca="1">IFERROR(__xludf.DUMMYFUNCTION("IF(J44=""HÁBIL"",WORKDAY.INTL(H43,I44,""0000011"",IMPORTRANGE(""11zI9PD_4zH2XHK3LCfxspZVBzKiJJq8b-tPN6GFWayc"", ""feriados!C2:C"")),H43+I44)"),"#REF!")</f>
        <v>#REF!</v>
      </c>
      <c r="I44" s="43">
        <v>2</v>
      </c>
      <c r="J44" s="43" t="s">
        <v>53</v>
      </c>
      <c r="K44" s="34"/>
    </row>
    <row r="45" spans="1:11" ht="29.25" hidden="1" customHeight="1">
      <c r="A45" s="38"/>
      <c r="B45" s="85"/>
      <c r="C45" s="39" t="str">
        <f t="shared" ca="1" si="0"/>
        <v/>
      </c>
      <c r="D45" s="41" t="s">
        <v>96</v>
      </c>
      <c r="E45" s="41" t="s">
        <v>40</v>
      </c>
      <c r="F45" s="44" t="str">
        <f ca="1">IFERROR(__xludf.DUMMYFUNCTION("IF(G45=""HÁBIL"",WORKDAY.INTL(H44,1,""0000011"",IMPORTRANGE(""11zI9PD_4zH2XHK3LCfxspZVBzKiJJq8b-tPN6GFWayc"", ""feriados!C2:C"")),H44+1)"),"#REF!")</f>
        <v>#REF!</v>
      </c>
      <c r="G45" s="43" t="s">
        <v>53</v>
      </c>
      <c r="H45" s="44" t="str">
        <f ca="1">IFERROR(__xludf.DUMMYFUNCTION("IF(J45=""HÁBIL"",WORKDAY.INTL(H44,I45,""0000011"",IMPORTRANGE(""11zI9PD_4zH2XHK3LCfxspZVBzKiJJq8b-tPN6GFWayc"", ""feriados!C2:C"")),H44+I45)"),"#REF!")</f>
        <v>#REF!</v>
      </c>
      <c r="I45" s="43">
        <v>45</v>
      </c>
      <c r="J45" s="43" t="s">
        <v>51</v>
      </c>
      <c r="K45" s="34"/>
    </row>
    <row r="46" spans="1:11" ht="15" hidden="1" customHeight="1">
      <c r="A46" s="38"/>
      <c r="B46" s="53"/>
      <c r="C46" s="54"/>
      <c r="D46" s="54"/>
      <c r="E46" s="54"/>
      <c r="F46" s="55"/>
      <c r="G46" s="55"/>
      <c r="H46" s="55"/>
      <c r="I46" s="56"/>
      <c r="J46" s="55"/>
      <c r="K46" s="34"/>
    </row>
    <row r="47" spans="1:11" ht="22.5" hidden="1" customHeight="1">
      <c r="A47" s="57"/>
      <c r="B47" s="79" t="s">
        <v>42</v>
      </c>
      <c r="C47" s="68"/>
      <c r="D47" s="58" t="s">
        <v>43</v>
      </c>
      <c r="E47" s="79" t="s">
        <v>44</v>
      </c>
      <c r="F47" s="68"/>
      <c r="G47" s="68"/>
      <c r="H47" s="68"/>
      <c r="I47" s="58" t="s">
        <v>97</v>
      </c>
      <c r="J47" s="64"/>
      <c r="K47" s="57"/>
    </row>
    <row r="48" spans="1:11" ht="22.5" hidden="1" customHeight="1">
      <c r="A48" s="57"/>
      <c r="B48" s="79" t="s">
        <v>98</v>
      </c>
      <c r="C48" s="68"/>
      <c r="D48" s="59">
        <v>44025</v>
      </c>
      <c r="E48" s="79"/>
      <c r="F48" s="68"/>
      <c r="G48" s="68"/>
      <c r="H48" s="68"/>
      <c r="I48" s="79" t="s">
        <v>99</v>
      </c>
      <c r="J48" s="78"/>
      <c r="K48" s="57"/>
    </row>
    <row r="49" spans="1:11" ht="1.5" hidden="1" customHeight="1">
      <c r="A49" s="60"/>
      <c r="B49" s="80" t="s">
        <v>100</v>
      </c>
      <c r="C49" s="70"/>
      <c r="D49" s="70"/>
      <c r="E49" s="70"/>
      <c r="F49" s="70"/>
      <c r="G49" s="70"/>
      <c r="H49" s="70"/>
      <c r="I49" s="70"/>
      <c r="J49" s="70"/>
      <c r="K49" s="60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48:J48"/>
    <mergeCell ref="B49:J49"/>
    <mergeCell ref="B1:J1"/>
    <mergeCell ref="B3:D3"/>
    <mergeCell ref="B6:B8"/>
    <mergeCell ref="B9:B21"/>
    <mergeCell ref="B22:B31"/>
    <mergeCell ref="B32:B35"/>
    <mergeCell ref="B36:B42"/>
    <mergeCell ref="B43:B45"/>
    <mergeCell ref="B47:C47"/>
    <mergeCell ref="E47:H47"/>
    <mergeCell ref="B48:C48"/>
    <mergeCell ref="E48:H48"/>
  </mergeCells>
  <dataValidations count="1">
    <dataValidation type="list" allowBlank="1" showErrorMessage="1" sqref="G6:G45 J6:J45">
      <formula1>"HÁBILES,TODOS"</formula1>
    </dataValidation>
  </dataValidations>
  <printOptions horizontalCentered="1"/>
  <pageMargins left="0.25" right="0.25" top="0.75" bottom="0.75" header="0" footer="0"/>
  <pageSetup paperSize="9" pageOrder="overThenDown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91aa15-6593-4d6c-a8a9-187481b1a21c">
      <Terms xmlns="http://schemas.microsoft.com/office/infopath/2007/PartnerControls"/>
    </lcf76f155ced4ddcb4097134ff3c332f>
    <TaxCatchAll xmlns="f241facd-cee7-427a-a679-e01f3567ae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6259F2D23FC842B0490C5B4AFC0282" ma:contentTypeVersion="10" ma:contentTypeDescription="Crear nuevo documento." ma:contentTypeScope="" ma:versionID="d6bcfb9eab06d7987fb8c193cc102240">
  <xsd:schema xmlns:xsd="http://www.w3.org/2001/XMLSchema" xmlns:xs="http://www.w3.org/2001/XMLSchema" xmlns:p="http://schemas.microsoft.com/office/2006/metadata/properties" xmlns:ns2="6191aa15-6593-4d6c-a8a9-187481b1a21c" xmlns:ns3="f241facd-cee7-427a-a679-e01f3567aea2" targetNamespace="http://schemas.microsoft.com/office/2006/metadata/properties" ma:root="true" ma:fieldsID="149a577954e81e6cbb200dffafed8b15" ns2:_="" ns3:_="">
    <xsd:import namespace="6191aa15-6593-4d6c-a8a9-187481b1a21c"/>
    <xsd:import namespace="f241facd-cee7-427a-a679-e01f3567ae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1aa15-6593-4d6c-a8a9-187481b1a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94f470-02b7-437a-a447-01b26f887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1facd-cee7-427a-a679-e01f3567ae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3e51306-9386-4809-aa8c-26fc8ed7da5c}" ma:internalName="TaxCatchAll" ma:showField="CatchAllData" ma:web="f241facd-cee7-427a-a679-e01f3567ae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3E035-743A-4D2A-A097-E3EBD8AB8C01}">
  <ds:schemaRefs>
    <ds:schemaRef ds:uri="6191aa15-6593-4d6c-a8a9-187481b1a21c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241facd-cee7-427a-a679-e01f3567ae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703B85-A979-4AAE-A2AD-5570AD042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1aa15-6593-4d6c-a8a9-187481b1a21c"/>
    <ds:schemaRef ds:uri="f241facd-cee7-427a-a679-e01f3567a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6BA957-A3D5-415A-A077-2BCCBDF45F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v1</vt:lpstr>
      <vt:lpstr>G2_EC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Dirección De Comunicación</dc:creator>
  <cp:keywords/>
  <dc:description/>
  <cp:lastModifiedBy>Dirección De Comunicación</cp:lastModifiedBy>
  <cp:revision/>
  <dcterms:created xsi:type="dcterms:W3CDTF">2023-03-15T13:15:54Z</dcterms:created>
  <dcterms:modified xsi:type="dcterms:W3CDTF">2023-04-18T23:05:28Z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0x0101009A6259F2D23FC842B0490C5B4AFC0282</vt:lpwstr>
  </property>
</Properties>
</file>